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880" windowHeight="11910"/>
  </bookViews>
  <sheets>
    <sheet name="100%" sheetId="3" r:id="rId1"/>
  </sheets>
  <calcPr calcId="144525"/>
</workbook>
</file>

<file path=xl/calcChain.xml><?xml version="1.0" encoding="utf-8"?>
<calcChain xmlns="http://schemas.openxmlformats.org/spreadsheetml/2006/main">
  <c r="F83" i="3" l="1"/>
  <c r="F82" i="3"/>
  <c r="F81" i="3"/>
  <c r="F78" i="3"/>
  <c r="F77" i="3"/>
  <c r="F76" i="3"/>
  <c r="F75" i="3"/>
  <c r="F74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7" i="3"/>
  <c r="F56" i="3"/>
  <c r="F55" i="3"/>
  <c r="F54" i="3"/>
  <c r="F53" i="3"/>
  <c r="F52" i="3"/>
  <c r="F51" i="3"/>
  <c r="F48" i="3"/>
  <c r="F47" i="3"/>
  <c r="F46" i="3"/>
  <c r="F45" i="3"/>
  <c r="F44" i="3"/>
  <c r="F43" i="3"/>
  <c r="F42" i="3"/>
  <c r="F41" i="3"/>
  <c r="F40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6" i="3"/>
  <c r="F15" i="3"/>
  <c r="F14" i="3"/>
  <c r="F13" i="3"/>
  <c r="F12" i="3"/>
  <c r="F11" i="3"/>
  <c r="F10" i="3"/>
  <c r="F9" i="3"/>
  <c r="F8" i="3"/>
  <c r="F7" i="3"/>
  <c r="F6" i="3"/>
  <c r="F73" i="3"/>
  <c r="F58" i="3"/>
  <c r="F39" i="3"/>
  <c r="F17" i="3"/>
</calcChain>
</file>

<file path=xl/sharedStrings.xml><?xml version="1.0" encoding="utf-8"?>
<sst xmlns="http://schemas.openxmlformats.org/spreadsheetml/2006/main" count="597" uniqueCount="137">
  <si>
    <t>Фото</t>
  </si>
  <si>
    <t>Тип</t>
  </si>
  <si>
    <t>Модель</t>
  </si>
  <si>
    <t>Видеоразрешение</t>
  </si>
  <si>
    <t>Цена</t>
  </si>
  <si>
    <t>Чип</t>
  </si>
  <si>
    <t>Аудио выход</t>
  </si>
  <si>
    <t>Тревога</t>
  </si>
  <si>
    <t>Поддержка ЖД</t>
  </si>
  <si>
    <t>Питание</t>
  </si>
  <si>
    <t>Вес
(Кг)</t>
  </si>
  <si>
    <t>4/8/16 канальные видеорегистраторы XVR  (1 ЖД)</t>
  </si>
  <si>
    <t>8/16/32 канальные видеорегистраторы XVR  (2 ЖД)</t>
  </si>
  <si>
    <t>16/32 канальные видеорегистраторы XVR  (4 ЖД)</t>
  </si>
  <si>
    <t>Цена в Тг</t>
  </si>
  <si>
    <t>1080N</t>
  </si>
  <si>
    <t>XVR1TE08</t>
  </si>
  <si>
    <t>8*1080N@12fps</t>
  </si>
  <si>
    <t>HI3520D V300</t>
  </si>
  <si>
    <t>1*6T</t>
  </si>
  <si>
    <t>2A</t>
  </si>
  <si>
    <t>2Kg</t>
  </si>
  <si>
    <t>XVR1TE16</t>
  </si>
  <si>
    <t>16*1080N@12fps</t>
  </si>
  <si>
    <t>HI3521A</t>
  </si>
  <si>
    <t>2.5A</t>
  </si>
  <si>
    <t>H.265</t>
  </si>
  <si>
    <t>XVR1TB16</t>
  </si>
  <si>
    <t>16*1080N@15fps</t>
  </si>
  <si>
    <t>XVR9E08</t>
  </si>
  <si>
    <t>2*6T</t>
  </si>
  <si>
    <t>3A</t>
  </si>
  <si>
    <t>2.5Kg</t>
  </si>
  <si>
    <t>XVR9E16</t>
  </si>
  <si>
    <t>XVR9B16</t>
  </si>
  <si>
    <t>HI3521D</t>
  </si>
  <si>
    <t>4M-N</t>
  </si>
  <si>
    <t>XVR9N08</t>
  </si>
  <si>
    <t>8*4M-N@8fps</t>
  </si>
  <si>
    <t>XVR9N16</t>
  </si>
  <si>
    <t>16*4M-N@8fps</t>
  </si>
  <si>
    <t>1080P</t>
  </si>
  <si>
    <t>XVR9H08</t>
  </si>
  <si>
    <t>8*1080P@12fps</t>
  </si>
  <si>
    <t>XVR9H16</t>
  </si>
  <si>
    <t>16*1080P@12fps</t>
  </si>
  <si>
    <t>HI3531A</t>
  </si>
  <si>
    <t>4M</t>
  </si>
  <si>
    <t>XVR9M08</t>
  </si>
  <si>
    <t>8*4MP@8fps</t>
  </si>
  <si>
    <t>XVR9M16</t>
  </si>
  <si>
    <t>16*4MP@8fps</t>
  </si>
  <si>
    <t>5M</t>
  </si>
  <si>
    <t>XVR9W08</t>
  </si>
  <si>
    <t>8*5MP@11fps</t>
  </si>
  <si>
    <t>XVR5E08</t>
  </si>
  <si>
    <t>XVR5E16</t>
  </si>
  <si>
    <t>XVR5B16</t>
  </si>
  <si>
    <t>XVR5N08</t>
  </si>
  <si>
    <t>XVR5N16</t>
  </si>
  <si>
    <t>XVR5H08</t>
  </si>
  <si>
    <t>XVR5H16</t>
  </si>
  <si>
    <t>XVR5M08</t>
  </si>
  <si>
    <t>XVR5M16</t>
  </si>
  <si>
    <t>XVR5W08</t>
  </si>
  <si>
    <t>XVR6E32</t>
  </si>
  <si>
    <t>32*1080N@15fps</t>
  </si>
  <si>
    <t>3.5Kg</t>
  </si>
  <si>
    <t>XVR6H16</t>
  </si>
  <si>
    <t>XVR6M16</t>
  </si>
  <si>
    <t>XVR6M32</t>
  </si>
  <si>
    <t>32*4MP@8fps</t>
  </si>
  <si>
    <t>HI3531A*2</t>
  </si>
  <si>
    <t>XVR6W16</t>
  </si>
  <si>
    <t>16*5MP@11fps</t>
  </si>
  <si>
    <t>XVR10H16</t>
  </si>
  <si>
    <t>16/4</t>
  </si>
  <si>
    <t>4*6T</t>
  </si>
  <si>
    <t>6A</t>
  </si>
  <si>
    <t>6Kg</t>
  </si>
  <si>
    <t>XVR10M32</t>
  </si>
  <si>
    <t>32*4M@8fps</t>
  </si>
  <si>
    <t>XVR10E32</t>
  </si>
  <si>
    <t>XVR1E04</t>
  </si>
  <si>
    <t>4*1080N@25fps</t>
  </si>
  <si>
    <t>HI3520D</t>
  </si>
  <si>
    <t>XVR1E08</t>
  </si>
  <si>
    <t>XVR1E16</t>
  </si>
  <si>
    <t>XVR1B16</t>
  </si>
  <si>
    <t>XVR3E04</t>
  </si>
  <si>
    <t>XVR3E08</t>
  </si>
  <si>
    <t>XVR3E16</t>
  </si>
  <si>
    <t>XVR3B16</t>
  </si>
  <si>
    <t>XVR3N04</t>
  </si>
  <si>
    <t>4*4M-N@17fps</t>
  </si>
  <si>
    <t>XVR3N08</t>
  </si>
  <si>
    <t>8*4M-N@10fps</t>
  </si>
  <si>
    <t>XVR3N16</t>
  </si>
  <si>
    <t>16*4M-N@10fps</t>
  </si>
  <si>
    <t>XVR3H04</t>
  </si>
  <si>
    <t>4*1080P@15fps</t>
  </si>
  <si>
    <t>XVR3H08</t>
  </si>
  <si>
    <t>XVR3M04</t>
  </si>
  <si>
    <t>4*4MP@8fps</t>
  </si>
  <si>
    <t>XVR3M08</t>
  </si>
  <si>
    <t>XVR3W04</t>
  </si>
  <si>
    <t>4*5MP@15fps</t>
  </si>
  <si>
    <t>XVR3W08</t>
  </si>
  <si>
    <t>XVR4E04</t>
  </si>
  <si>
    <t>XVR4E08</t>
  </si>
  <si>
    <t>XVR4E16</t>
  </si>
  <si>
    <t>XVR4B16</t>
  </si>
  <si>
    <t>XVR4N04</t>
  </si>
  <si>
    <t>XVR4N08</t>
  </si>
  <si>
    <t>XVR4N16</t>
  </si>
  <si>
    <t>XVR4H04</t>
  </si>
  <si>
    <t>XVR4H08</t>
  </si>
  <si>
    <t>XVR4M04</t>
  </si>
  <si>
    <t>XVR4M08</t>
  </si>
  <si>
    <t>XVR4W04</t>
  </si>
  <si>
    <t>XVR4W08</t>
  </si>
  <si>
    <t>XVR8E04</t>
  </si>
  <si>
    <t>XVR8E08</t>
  </si>
  <si>
    <t>XVR8E16</t>
  </si>
  <si>
    <t>XVR8B16</t>
  </si>
  <si>
    <t>XVR8N04</t>
  </si>
  <si>
    <t>XVR8N08</t>
  </si>
  <si>
    <t>XVR8N16</t>
  </si>
  <si>
    <t>XVR8H04</t>
  </si>
  <si>
    <t>XVR8H08</t>
  </si>
  <si>
    <t>XVR8M04</t>
  </si>
  <si>
    <t>XVR8M08</t>
  </si>
  <si>
    <t>XVR8W04</t>
  </si>
  <si>
    <t>XVR8W08</t>
  </si>
  <si>
    <t>НЕТ</t>
  </si>
  <si>
    <t>ОПЦИИ</t>
  </si>
  <si>
    <t>Стоимость товаров может быть изменена в случае изменения цен заводом-изготовителем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</si>
</sst>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$0.00;[Red]\$0.00"/>
    <numFmt numFmtId="165" formatCode="[$$-409]#,##0.00;[Red][$$-409]#,##0.00"/>
    <numFmt numFmtId="166" formatCode="#,##0.00\ [$₸-43F]"/>
  </numFmts>
  <fonts count="11" x14ac:knownFonts="1">
    <font>
      <sz val="10"/>
      <color rgb="FF000000"/>
      <name val="Times New Roman"/>
      <charset val="204"/>
    </font>
    <font>
      <sz val="16.5"/>
      <name val="Times New Roman"/>
    </font>
    <font>
      <sz val="13"/>
      <name val="Times New Roman"/>
    </font>
    <font>
      <sz val="8"/>
      <name val="Times New Roman"/>
    </font>
    <font>
      <sz val="8"/>
      <name val="Times New Roman"/>
      <family val="1"/>
    </font>
    <font>
      <sz val="13"/>
      <color theme="0"/>
      <name val="Times New Roman"/>
      <family val="1"/>
      <charset val="204"/>
    </font>
    <font>
      <sz val="8"/>
      <name val="Times New Roman"/>
      <family val="1"/>
      <charset val="204"/>
    </font>
    <font>
      <sz val="13"/>
      <color theme="0"/>
      <name val="Times New Roman"/>
      <family val="1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/>
    <xf numFmtId="0" fontId="8" fillId="3" borderId="1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shrinkToFit="1"/>
    </xf>
    <xf numFmtId="164" fontId="8" fillId="3" borderId="4" xfId="0" applyNumberFormat="1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 shrinkToFit="1"/>
    </xf>
    <xf numFmtId="165" fontId="8" fillId="3" borderId="4" xfId="0" applyNumberFormat="1" applyFont="1" applyFill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6" fontId="10" fillId="3" borderId="1" xfId="0" applyNumberFormat="1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 shrinkToFit="1"/>
    </xf>
    <xf numFmtId="1" fontId="8" fillId="3" borderId="4" xfId="0" applyNumberFormat="1" applyFont="1" applyFill="1" applyBorder="1" applyAlignment="1">
      <alignment horizontal="center" vertical="center" shrinkToFit="1"/>
    </xf>
    <xf numFmtId="0" fontId="10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5" fontId="8" fillId="6" borderId="2" xfId="0" applyNumberFormat="1" applyFont="1" applyFill="1" applyBorder="1" applyAlignment="1">
      <alignment horizontal="center" vertical="center" shrinkToFit="1"/>
    </xf>
    <xf numFmtId="165" fontId="8" fillId="6" borderId="4" xfId="0" applyNumberFormat="1" applyFont="1" applyFill="1" applyBorder="1" applyAlignment="1">
      <alignment horizontal="center" vertical="center" shrinkToFit="1"/>
    </xf>
    <xf numFmtId="166" fontId="10" fillId="6" borderId="1" xfId="0" applyNumberFormat="1" applyFont="1" applyFill="1" applyBorder="1" applyAlignment="1">
      <alignment horizontal="center" vertical="center" wrapText="1"/>
    </xf>
    <xf numFmtId="1" fontId="8" fillId="6" borderId="1" xfId="0" applyNumberFormat="1" applyFont="1" applyFill="1" applyBorder="1" applyAlignment="1">
      <alignment horizontal="center" vertical="center" shrinkToFi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164" fontId="8" fillId="6" borderId="2" xfId="0" applyNumberFormat="1" applyFont="1" applyFill="1" applyBorder="1" applyAlignment="1">
      <alignment horizontal="center" vertical="center" shrinkToFit="1"/>
    </xf>
    <xf numFmtId="164" fontId="8" fillId="6" borderId="4" xfId="0" applyNumberFormat="1" applyFont="1" applyFill="1" applyBorder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2802" y="8177697"/>
    <xdr:ext cx="1481091" cy="333755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02" y="8177697"/>
          <a:ext cx="1481091" cy="333755"/>
        </a:xfrm>
        <a:prstGeom prst="rect">
          <a:avLst/>
        </a:prstGeom>
      </xdr:spPr>
    </xdr:pic>
    <xdr:clientData/>
  </xdr:absoluteAnchor>
  <xdr:absoluteAnchor>
    <xdr:pos x="75392" y="2689482"/>
    <xdr:ext cx="1443228" cy="400811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92" y="2689482"/>
          <a:ext cx="1443228" cy="400811"/>
        </a:xfrm>
        <a:prstGeom prst="rect">
          <a:avLst/>
        </a:prstGeom>
      </xdr:spPr>
    </xdr:pic>
    <xdr:clientData/>
  </xdr:absoluteAnchor>
  <xdr:absoluteAnchor>
    <xdr:pos x="38134" y="4604923"/>
    <xdr:ext cx="1584960" cy="413003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34" y="4604923"/>
          <a:ext cx="1584960" cy="413003"/>
        </a:xfrm>
        <a:prstGeom prst="rect">
          <a:avLst/>
        </a:prstGeom>
      </xdr:spPr>
    </xdr:pic>
    <xdr:clientData/>
  </xdr:absoluteAnchor>
  <xdr:twoCellAnchor editAs="oneCell">
    <xdr:from>
      <xdr:col>0</xdr:col>
      <xdr:colOff>16249</xdr:colOff>
      <xdr:row>39</xdr:row>
      <xdr:rowOff>44263</xdr:rowOff>
    </xdr:from>
    <xdr:to>
      <xdr:col>1</xdr:col>
      <xdr:colOff>862098</xdr:colOff>
      <xdr:row>41</xdr:row>
      <xdr:rowOff>155761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" y="11388538"/>
          <a:ext cx="1731674" cy="625848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50</xdr:row>
      <xdr:rowOff>302558</xdr:rowOff>
    </xdr:from>
    <xdr:to>
      <xdr:col>1</xdr:col>
      <xdr:colOff>739967</xdr:colOff>
      <xdr:row>52</xdr:row>
      <xdr:rowOff>83983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8089" y="14828183"/>
          <a:ext cx="1457703" cy="467225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100852</xdr:colOff>
      <xdr:row>57</xdr:row>
      <xdr:rowOff>112059</xdr:rowOff>
    </xdr:from>
    <xdr:to>
      <xdr:col>1</xdr:col>
      <xdr:colOff>748920</xdr:colOff>
      <xdr:row>59</xdr:row>
      <xdr:rowOff>91826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0852" y="16695084"/>
          <a:ext cx="1533893" cy="494117"/>
        </a:xfrm>
        <a:prstGeom prst="rect">
          <a:avLst/>
        </a:prstGeom>
      </xdr:spPr>
    </xdr:pic>
    <xdr:clientData/>
  </xdr:twoCellAnchor>
  <xdr:twoCellAnchor editAs="oneCell">
    <xdr:from>
      <xdr:col>0</xdr:col>
      <xdr:colOff>89647</xdr:colOff>
      <xdr:row>66</xdr:row>
      <xdr:rowOff>127187</xdr:rowOff>
    </xdr:from>
    <xdr:to>
      <xdr:col>1</xdr:col>
      <xdr:colOff>813906</xdr:colOff>
      <xdr:row>68</xdr:row>
      <xdr:rowOff>154573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9647" y="18986687"/>
          <a:ext cx="1610084" cy="541736"/>
        </a:xfrm>
        <a:prstGeom prst="rect">
          <a:avLst/>
        </a:prstGeom>
      </xdr:spPr>
    </xdr:pic>
    <xdr:clientData/>
  </xdr:twoCellAnchor>
  <xdr:twoCellAnchor editAs="oneCell">
    <xdr:from>
      <xdr:col>0</xdr:col>
      <xdr:colOff>97491</xdr:colOff>
      <xdr:row>74</xdr:row>
      <xdr:rowOff>176493</xdr:rowOff>
    </xdr:from>
    <xdr:to>
      <xdr:col>1</xdr:col>
      <xdr:colOff>745559</xdr:colOff>
      <xdr:row>76</xdr:row>
      <xdr:rowOff>107518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7491" y="21102918"/>
          <a:ext cx="1533893" cy="464425"/>
        </a:xfrm>
        <a:prstGeom prst="rect">
          <a:avLst/>
        </a:prstGeom>
      </xdr:spPr>
    </xdr:pic>
    <xdr:clientData/>
  </xdr:twoCellAnchor>
  <xdr:twoCellAnchor editAs="oneCell">
    <xdr:from>
      <xdr:col>0</xdr:col>
      <xdr:colOff>132230</xdr:colOff>
      <xdr:row>80</xdr:row>
      <xdr:rowOff>173131</xdr:rowOff>
    </xdr:from>
    <xdr:to>
      <xdr:col>1</xdr:col>
      <xdr:colOff>789822</xdr:colOff>
      <xdr:row>82</xdr:row>
      <xdr:rowOff>101915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2230" y="22785481"/>
          <a:ext cx="1543417" cy="46218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14</xdr:col>
      <xdr:colOff>133350</xdr:colOff>
      <xdr:row>0</xdr:row>
      <xdr:rowOff>1400175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8220074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0"/>
  <sheetViews>
    <sheetView tabSelected="1" topLeftCell="A76" zoomScaleNormal="100" workbookViewId="0">
      <selection activeCell="D25" sqref="D25:O25"/>
    </sheetView>
  </sheetViews>
  <sheetFormatPr defaultRowHeight="12.75" x14ac:dyDescent="0.2"/>
  <cols>
    <col min="1" max="1" width="15.5" customWidth="1"/>
    <col min="2" max="2" width="15.83203125" customWidth="1"/>
    <col min="3" max="3" width="8.1640625" customWidth="1"/>
    <col min="4" max="4" width="14.83203125" customWidth="1"/>
    <col min="5" max="5" width="18.5" customWidth="1"/>
    <col min="6" max="6" width="7.33203125" hidden="1" customWidth="1"/>
    <col min="7" max="7" width="7.83203125" hidden="1" customWidth="1"/>
    <col min="8" max="8" width="15.1640625" customWidth="1"/>
    <col min="9" max="9" width="10.6640625" customWidth="1"/>
    <col min="10" max="10" width="6.83203125" customWidth="1"/>
    <col min="11" max="11" width="7.5" customWidth="1"/>
    <col min="12" max="12" width="8" customWidth="1"/>
    <col min="13" max="13" width="10.33203125" customWidth="1"/>
    <col min="14" max="14" width="10.1640625" customWidth="1"/>
    <col min="15" max="15" width="12.1640625" customWidth="1"/>
  </cols>
  <sheetData>
    <row r="1" spans="1:15" ht="118.5" customHeight="1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0.75" hidden="1" customHeight="1" x14ac:dyDescent="0.2">
      <c r="A2" s="1"/>
    </row>
    <row r="3" spans="1:15" ht="101.25" hidden="1" customHeight="1" x14ac:dyDescent="0.2">
      <c r="A3" s="2"/>
    </row>
    <row r="4" spans="1:15" ht="30.75" customHeight="1" x14ac:dyDescent="0.2">
      <c r="A4" s="36" t="s">
        <v>11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24" customHeight="1" x14ac:dyDescent="0.2">
      <c r="A5" s="23" t="s">
        <v>0</v>
      </c>
      <c r="B5" s="24"/>
      <c r="C5" s="8" t="s">
        <v>1</v>
      </c>
      <c r="D5" s="8" t="s">
        <v>2</v>
      </c>
      <c r="E5" s="9" t="s">
        <v>3</v>
      </c>
      <c r="F5" s="23" t="s">
        <v>4</v>
      </c>
      <c r="G5" s="25"/>
      <c r="H5" s="8" t="s">
        <v>14</v>
      </c>
      <c r="I5" s="8" t="s">
        <v>5</v>
      </c>
      <c r="J5" s="8" t="s">
        <v>6</v>
      </c>
      <c r="K5" s="23" t="s">
        <v>7</v>
      </c>
      <c r="L5" s="24"/>
      <c r="M5" s="8" t="s">
        <v>8</v>
      </c>
      <c r="N5" s="8" t="s">
        <v>9</v>
      </c>
      <c r="O5" s="8" t="s">
        <v>10</v>
      </c>
    </row>
    <row r="6" spans="1:15" ht="23.25" customHeight="1" x14ac:dyDescent="0.2">
      <c r="A6" s="10"/>
      <c r="B6" s="11"/>
      <c r="C6" s="26" t="s">
        <v>15</v>
      </c>
      <c r="D6" s="38" t="s">
        <v>83</v>
      </c>
      <c r="E6" s="6" t="s">
        <v>84</v>
      </c>
      <c r="F6" s="30">
        <f>2*20.9</f>
        <v>41.8</v>
      </c>
      <c r="G6" s="31"/>
      <c r="H6" s="39">
        <v>18590</v>
      </c>
      <c r="I6" s="6" t="s">
        <v>85</v>
      </c>
      <c r="J6" s="7">
        <v>4</v>
      </c>
      <c r="K6" s="18" t="s">
        <v>134</v>
      </c>
      <c r="L6" s="19"/>
      <c r="M6" s="6" t="s">
        <v>19</v>
      </c>
      <c r="N6" s="6" t="s">
        <v>20</v>
      </c>
      <c r="O6" s="6" t="s">
        <v>21</v>
      </c>
    </row>
    <row r="7" spans="1:15" ht="23.25" customHeight="1" x14ac:dyDescent="0.2">
      <c r="A7" s="12"/>
      <c r="B7" s="13"/>
      <c r="C7" s="32"/>
      <c r="D7" s="38" t="s">
        <v>86</v>
      </c>
      <c r="E7" s="6" t="s">
        <v>17</v>
      </c>
      <c r="F7" s="30">
        <f>2*26.5</f>
        <v>53</v>
      </c>
      <c r="G7" s="31"/>
      <c r="H7" s="39">
        <v>23570</v>
      </c>
      <c r="I7" s="6" t="s">
        <v>18</v>
      </c>
      <c r="J7" s="7">
        <v>4</v>
      </c>
      <c r="K7" s="18" t="s">
        <v>134</v>
      </c>
      <c r="L7" s="19"/>
      <c r="M7" s="6" t="s">
        <v>19</v>
      </c>
      <c r="N7" s="6" t="s">
        <v>20</v>
      </c>
      <c r="O7" s="6" t="s">
        <v>21</v>
      </c>
    </row>
    <row r="8" spans="1:15" ht="23.25" customHeight="1" x14ac:dyDescent="0.2">
      <c r="A8" s="12"/>
      <c r="B8" s="13"/>
      <c r="C8" s="27"/>
      <c r="D8" s="38" t="s">
        <v>87</v>
      </c>
      <c r="E8" s="6" t="s">
        <v>23</v>
      </c>
      <c r="F8" s="30">
        <f>2*41.5</f>
        <v>83</v>
      </c>
      <c r="G8" s="31"/>
      <c r="H8" s="39">
        <v>36910</v>
      </c>
      <c r="I8" s="6" t="s">
        <v>24</v>
      </c>
      <c r="J8" s="7">
        <v>2</v>
      </c>
      <c r="K8" s="18" t="s">
        <v>134</v>
      </c>
      <c r="L8" s="19"/>
      <c r="M8" s="6" t="s">
        <v>19</v>
      </c>
      <c r="N8" s="6" t="s">
        <v>25</v>
      </c>
      <c r="O8" s="6" t="s">
        <v>21</v>
      </c>
    </row>
    <row r="9" spans="1:15" ht="23.25" customHeight="1" x14ac:dyDescent="0.2">
      <c r="A9" s="14"/>
      <c r="B9" s="15"/>
      <c r="C9" s="6" t="s">
        <v>26</v>
      </c>
      <c r="D9" s="38" t="s">
        <v>88</v>
      </c>
      <c r="E9" s="6" t="s">
        <v>28</v>
      </c>
      <c r="F9" s="30">
        <f>2*65</f>
        <v>130</v>
      </c>
      <c r="G9" s="31"/>
      <c r="H9" s="39">
        <v>57800</v>
      </c>
      <c r="I9" s="6" t="s">
        <v>24</v>
      </c>
      <c r="J9" s="7">
        <v>2</v>
      </c>
      <c r="K9" s="18" t="s">
        <v>134</v>
      </c>
      <c r="L9" s="19"/>
      <c r="M9" s="6" t="s">
        <v>19</v>
      </c>
      <c r="N9" s="6" t="s">
        <v>25</v>
      </c>
      <c r="O9" s="6" t="s">
        <v>21</v>
      </c>
    </row>
    <row r="10" spans="1:15" ht="21.75" customHeight="1" x14ac:dyDescent="0.2">
      <c r="A10" s="10"/>
      <c r="B10" s="11"/>
      <c r="C10" s="26" t="s">
        <v>15</v>
      </c>
      <c r="D10" s="38" t="s">
        <v>89</v>
      </c>
      <c r="E10" s="6" t="s">
        <v>84</v>
      </c>
      <c r="F10" s="30">
        <f>2*21.1</f>
        <v>42.2</v>
      </c>
      <c r="G10" s="31"/>
      <c r="H10" s="39">
        <v>18770</v>
      </c>
      <c r="I10" s="6" t="s">
        <v>85</v>
      </c>
      <c r="J10" s="7">
        <v>4</v>
      </c>
      <c r="K10" s="18" t="s">
        <v>134</v>
      </c>
      <c r="L10" s="19"/>
      <c r="M10" s="6" t="s">
        <v>19</v>
      </c>
      <c r="N10" s="6" t="s">
        <v>20</v>
      </c>
      <c r="O10" s="6" t="s">
        <v>21</v>
      </c>
    </row>
    <row r="11" spans="1:15" ht="21.75" customHeight="1" x14ac:dyDescent="0.2">
      <c r="A11" s="12"/>
      <c r="B11" s="13"/>
      <c r="C11" s="32"/>
      <c r="D11" s="38" t="s">
        <v>90</v>
      </c>
      <c r="E11" s="6" t="s">
        <v>17</v>
      </c>
      <c r="F11" s="30">
        <f>2*26.9</f>
        <v>53.8</v>
      </c>
      <c r="G11" s="31"/>
      <c r="H11" s="39">
        <v>23920</v>
      </c>
      <c r="I11" s="6" t="s">
        <v>18</v>
      </c>
      <c r="J11" s="7">
        <v>4</v>
      </c>
      <c r="K11" s="18" t="s">
        <v>134</v>
      </c>
      <c r="L11" s="19"/>
      <c r="M11" s="6" t="s">
        <v>19</v>
      </c>
      <c r="N11" s="6" t="s">
        <v>20</v>
      </c>
      <c r="O11" s="6" t="s">
        <v>21</v>
      </c>
    </row>
    <row r="12" spans="1:15" ht="21.75" customHeight="1" x14ac:dyDescent="0.2">
      <c r="A12" s="12"/>
      <c r="B12" s="13"/>
      <c r="C12" s="27"/>
      <c r="D12" s="38" t="s">
        <v>91</v>
      </c>
      <c r="E12" s="6" t="s">
        <v>23</v>
      </c>
      <c r="F12" s="30">
        <f>2*42</f>
        <v>84</v>
      </c>
      <c r="G12" s="31"/>
      <c r="H12" s="39">
        <v>37350</v>
      </c>
      <c r="I12" s="6" t="s">
        <v>24</v>
      </c>
      <c r="J12" s="7">
        <v>2</v>
      </c>
      <c r="K12" s="18" t="s">
        <v>134</v>
      </c>
      <c r="L12" s="19"/>
      <c r="M12" s="6" t="s">
        <v>19</v>
      </c>
      <c r="N12" s="6" t="s">
        <v>25</v>
      </c>
      <c r="O12" s="6" t="s">
        <v>21</v>
      </c>
    </row>
    <row r="13" spans="1:15" ht="21.75" customHeight="1" x14ac:dyDescent="0.2">
      <c r="A13" s="12"/>
      <c r="B13" s="13"/>
      <c r="C13" s="6" t="s">
        <v>26</v>
      </c>
      <c r="D13" s="38" t="s">
        <v>92</v>
      </c>
      <c r="E13" s="6" t="s">
        <v>28</v>
      </c>
      <c r="F13" s="30">
        <f>2*65.5</f>
        <v>131</v>
      </c>
      <c r="G13" s="31"/>
      <c r="H13" s="39">
        <v>58250</v>
      </c>
      <c r="I13" s="6" t="s">
        <v>35</v>
      </c>
      <c r="J13" s="7">
        <v>2</v>
      </c>
      <c r="K13" s="18" t="s">
        <v>134</v>
      </c>
      <c r="L13" s="19"/>
      <c r="M13" s="6" t="s">
        <v>19</v>
      </c>
      <c r="N13" s="6" t="s">
        <v>25</v>
      </c>
      <c r="O13" s="6" t="s">
        <v>21</v>
      </c>
    </row>
    <row r="14" spans="1:15" ht="21.75" customHeight="1" x14ac:dyDescent="0.2">
      <c r="A14" s="12"/>
      <c r="B14" s="13"/>
      <c r="C14" s="26" t="s">
        <v>36</v>
      </c>
      <c r="D14" s="38" t="s">
        <v>93</v>
      </c>
      <c r="E14" s="6" t="s">
        <v>94</v>
      </c>
      <c r="F14" s="30">
        <f>2*24.4</f>
        <v>48.8</v>
      </c>
      <c r="G14" s="31"/>
      <c r="H14" s="39">
        <v>21700</v>
      </c>
      <c r="I14" s="6" t="s">
        <v>18</v>
      </c>
      <c r="J14" s="7">
        <v>4</v>
      </c>
      <c r="K14" s="18" t="s">
        <v>134</v>
      </c>
      <c r="L14" s="19"/>
      <c r="M14" s="6" t="s">
        <v>19</v>
      </c>
      <c r="N14" s="6" t="s">
        <v>20</v>
      </c>
      <c r="O14" s="6" t="s">
        <v>21</v>
      </c>
    </row>
    <row r="15" spans="1:15" ht="21.75" customHeight="1" x14ac:dyDescent="0.2">
      <c r="A15" s="12"/>
      <c r="B15" s="13"/>
      <c r="C15" s="32"/>
      <c r="D15" s="38" t="s">
        <v>95</v>
      </c>
      <c r="E15" s="6" t="s">
        <v>96</v>
      </c>
      <c r="F15" s="30">
        <f>2*31.9</f>
        <v>63.8</v>
      </c>
      <c r="G15" s="31"/>
      <c r="H15" s="39">
        <v>28370</v>
      </c>
      <c r="I15" s="6" t="s">
        <v>18</v>
      </c>
      <c r="J15" s="7">
        <v>4</v>
      </c>
      <c r="K15" s="18" t="s">
        <v>134</v>
      </c>
      <c r="L15" s="19"/>
      <c r="M15" s="6" t="s">
        <v>19</v>
      </c>
      <c r="N15" s="6" t="s">
        <v>20</v>
      </c>
      <c r="O15" s="6" t="s">
        <v>21</v>
      </c>
    </row>
    <row r="16" spans="1:15" ht="21.75" customHeight="1" x14ac:dyDescent="0.2">
      <c r="A16" s="12"/>
      <c r="B16" s="13"/>
      <c r="C16" s="27"/>
      <c r="D16" s="38" t="s">
        <v>97</v>
      </c>
      <c r="E16" s="6" t="s">
        <v>98</v>
      </c>
      <c r="F16" s="30">
        <f>2*48.6</f>
        <v>97.2</v>
      </c>
      <c r="G16" s="31"/>
      <c r="H16" s="39">
        <v>43220</v>
      </c>
      <c r="I16" s="6" t="s">
        <v>24</v>
      </c>
      <c r="J16" s="7">
        <v>2</v>
      </c>
      <c r="K16" s="18" t="s">
        <v>134</v>
      </c>
      <c r="L16" s="19"/>
      <c r="M16" s="6" t="s">
        <v>19</v>
      </c>
      <c r="N16" s="6" t="s">
        <v>25</v>
      </c>
      <c r="O16" s="6" t="s">
        <v>21</v>
      </c>
    </row>
    <row r="17" spans="1:33" ht="21.75" customHeight="1" x14ac:dyDescent="0.2">
      <c r="A17" s="12"/>
      <c r="B17" s="13"/>
      <c r="C17" s="26" t="s">
        <v>41</v>
      </c>
      <c r="D17" s="38" t="s">
        <v>99</v>
      </c>
      <c r="E17" s="6" t="s">
        <v>100</v>
      </c>
      <c r="F17" s="30">
        <f>1.8*26.1</f>
        <v>46.980000000000004</v>
      </c>
      <c r="G17" s="31"/>
      <c r="H17" s="39">
        <v>23210</v>
      </c>
      <c r="I17" s="6" t="s">
        <v>18</v>
      </c>
      <c r="J17" s="7">
        <v>4</v>
      </c>
      <c r="K17" s="18" t="s">
        <v>134</v>
      </c>
      <c r="L17" s="19"/>
      <c r="M17" s="6" t="s">
        <v>19</v>
      </c>
      <c r="N17" s="6" t="s">
        <v>20</v>
      </c>
      <c r="O17" s="6" t="s">
        <v>21</v>
      </c>
    </row>
    <row r="18" spans="1:33" ht="21.75" customHeight="1" x14ac:dyDescent="0.2">
      <c r="A18" s="12"/>
      <c r="B18" s="13"/>
      <c r="C18" s="27"/>
      <c r="D18" s="38" t="s">
        <v>101</v>
      </c>
      <c r="E18" s="6" t="s">
        <v>43</v>
      </c>
      <c r="F18" s="30">
        <f>2*36.1</f>
        <v>72.2</v>
      </c>
      <c r="G18" s="31"/>
      <c r="H18" s="39">
        <v>32100</v>
      </c>
      <c r="I18" s="6" t="s">
        <v>24</v>
      </c>
      <c r="J18" s="7">
        <v>4</v>
      </c>
      <c r="K18" s="18" t="s">
        <v>134</v>
      </c>
      <c r="L18" s="19"/>
      <c r="M18" s="6" t="s">
        <v>19</v>
      </c>
      <c r="N18" s="6" t="s">
        <v>20</v>
      </c>
      <c r="O18" s="6" t="s">
        <v>21</v>
      </c>
    </row>
    <row r="19" spans="1:33" ht="21.75" customHeight="1" x14ac:dyDescent="0.2">
      <c r="A19" s="12"/>
      <c r="B19" s="13"/>
      <c r="C19" s="26" t="s">
        <v>47</v>
      </c>
      <c r="D19" s="38" t="s">
        <v>102</v>
      </c>
      <c r="E19" s="6" t="s">
        <v>103</v>
      </c>
      <c r="F19" s="30">
        <f>2*30.3</f>
        <v>60.6</v>
      </c>
      <c r="G19" s="31"/>
      <c r="H19" s="39">
        <v>26950</v>
      </c>
      <c r="I19" s="6" t="s">
        <v>18</v>
      </c>
      <c r="J19" s="7">
        <v>4</v>
      </c>
      <c r="K19" s="18" t="s">
        <v>134</v>
      </c>
      <c r="L19" s="19"/>
      <c r="M19" s="6" t="s">
        <v>19</v>
      </c>
      <c r="N19" s="6" t="s">
        <v>20</v>
      </c>
      <c r="O19" s="6" t="s">
        <v>21</v>
      </c>
    </row>
    <row r="20" spans="1:33" ht="21.75" customHeight="1" x14ac:dyDescent="0.2">
      <c r="A20" s="12"/>
      <c r="B20" s="13"/>
      <c r="C20" s="27"/>
      <c r="D20" s="38" t="s">
        <v>104</v>
      </c>
      <c r="E20" s="6" t="s">
        <v>49</v>
      </c>
      <c r="F20" s="30">
        <f>2*47</f>
        <v>94</v>
      </c>
      <c r="G20" s="31"/>
      <c r="H20" s="39">
        <v>41800</v>
      </c>
      <c r="I20" s="6" t="s">
        <v>24</v>
      </c>
      <c r="J20" s="7">
        <v>4</v>
      </c>
      <c r="K20" s="18" t="s">
        <v>134</v>
      </c>
      <c r="L20" s="19"/>
      <c r="M20" s="6" t="s">
        <v>19</v>
      </c>
      <c r="N20" s="6" t="s">
        <v>20</v>
      </c>
      <c r="O20" s="6" t="s">
        <v>21</v>
      </c>
    </row>
    <row r="21" spans="1:33" ht="21.75" customHeight="1" x14ac:dyDescent="0.2">
      <c r="A21" s="12"/>
      <c r="B21" s="13"/>
      <c r="C21" s="26" t="s">
        <v>52</v>
      </c>
      <c r="D21" s="38" t="s">
        <v>105</v>
      </c>
      <c r="E21" s="6" t="s">
        <v>106</v>
      </c>
      <c r="F21" s="30">
        <f>2*42.1</f>
        <v>84.2</v>
      </c>
      <c r="G21" s="31"/>
      <c r="H21" s="39">
        <v>37440</v>
      </c>
      <c r="I21" s="6" t="s">
        <v>24</v>
      </c>
      <c r="J21" s="7">
        <v>4</v>
      </c>
      <c r="K21" s="18" t="s">
        <v>134</v>
      </c>
      <c r="L21" s="19"/>
      <c r="M21" s="6" t="s">
        <v>19</v>
      </c>
      <c r="N21" s="6" t="s">
        <v>20</v>
      </c>
      <c r="O21" s="6" t="s">
        <v>21</v>
      </c>
    </row>
    <row r="22" spans="1:33" ht="21.75" customHeight="1" x14ac:dyDescent="0.2">
      <c r="A22" s="14"/>
      <c r="B22" s="15"/>
      <c r="C22" s="27"/>
      <c r="D22" s="38" t="s">
        <v>107</v>
      </c>
      <c r="E22" s="6" t="s">
        <v>54</v>
      </c>
      <c r="F22" s="30">
        <f>2*92.3</f>
        <v>184.6</v>
      </c>
      <c r="G22" s="31"/>
      <c r="H22" s="39">
        <v>82100</v>
      </c>
      <c r="I22" s="6" t="s">
        <v>46</v>
      </c>
      <c r="J22" s="7">
        <v>4</v>
      </c>
      <c r="K22" s="18" t="s">
        <v>134</v>
      </c>
      <c r="L22" s="19"/>
      <c r="M22" s="6" t="s">
        <v>19</v>
      </c>
      <c r="N22" s="6" t="s">
        <v>20</v>
      </c>
      <c r="O22" s="6" t="s">
        <v>21</v>
      </c>
    </row>
    <row r="23" spans="1:33" ht="20.85" customHeight="1" x14ac:dyDescent="0.2">
      <c r="A23" s="10"/>
      <c r="B23" s="11"/>
      <c r="C23" s="26" t="s">
        <v>15</v>
      </c>
      <c r="D23" s="42" t="s">
        <v>108</v>
      </c>
      <c r="E23" s="43" t="s">
        <v>84</v>
      </c>
      <c r="F23" s="44">
        <f>2*21.1</f>
        <v>42.2</v>
      </c>
      <c r="G23" s="45"/>
      <c r="H23" s="46">
        <v>18780</v>
      </c>
      <c r="I23" s="43" t="s">
        <v>85</v>
      </c>
      <c r="J23" s="47">
        <v>4</v>
      </c>
      <c r="K23" s="48" t="s">
        <v>134</v>
      </c>
      <c r="L23" s="49"/>
      <c r="M23" s="43" t="s">
        <v>19</v>
      </c>
      <c r="N23" s="43" t="s">
        <v>20</v>
      </c>
      <c r="O23" s="43" t="s">
        <v>21</v>
      </c>
    </row>
    <row r="24" spans="1:33" ht="20.85" customHeight="1" x14ac:dyDescent="0.2">
      <c r="A24" s="12"/>
      <c r="B24" s="13"/>
      <c r="C24" s="32"/>
      <c r="D24" s="42" t="s">
        <v>109</v>
      </c>
      <c r="E24" s="43" t="s">
        <v>17</v>
      </c>
      <c r="F24" s="44">
        <f>2*26.9</f>
        <v>53.8</v>
      </c>
      <c r="G24" s="45"/>
      <c r="H24" s="46">
        <v>23920</v>
      </c>
      <c r="I24" s="43" t="s">
        <v>18</v>
      </c>
      <c r="J24" s="47">
        <v>4</v>
      </c>
      <c r="K24" s="48" t="s">
        <v>134</v>
      </c>
      <c r="L24" s="49"/>
      <c r="M24" s="43" t="s">
        <v>19</v>
      </c>
      <c r="N24" s="43" t="s">
        <v>20</v>
      </c>
      <c r="O24" s="43" t="s">
        <v>21</v>
      </c>
    </row>
    <row r="25" spans="1:33" ht="20.85" customHeight="1" x14ac:dyDescent="0.2">
      <c r="A25" s="12"/>
      <c r="B25" s="13"/>
      <c r="C25" s="27"/>
      <c r="D25" s="42" t="s">
        <v>110</v>
      </c>
      <c r="E25" s="43" t="s">
        <v>23</v>
      </c>
      <c r="F25" s="44">
        <f>2*42</f>
        <v>84</v>
      </c>
      <c r="G25" s="45"/>
      <c r="H25" s="46">
        <v>37350</v>
      </c>
      <c r="I25" s="43" t="s">
        <v>24</v>
      </c>
      <c r="J25" s="47">
        <v>2</v>
      </c>
      <c r="K25" s="48" t="s">
        <v>134</v>
      </c>
      <c r="L25" s="49"/>
      <c r="M25" s="43" t="s">
        <v>19</v>
      </c>
      <c r="N25" s="43" t="s">
        <v>25</v>
      </c>
      <c r="O25" s="43" t="s">
        <v>21</v>
      </c>
      <c r="Z25" s="5"/>
      <c r="AA25" s="5"/>
      <c r="AB25" s="20"/>
      <c r="AC25" s="20"/>
      <c r="AD25" s="5"/>
      <c r="AE25" s="5"/>
      <c r="AF25" s="5"/>
      <c r="AG25" s="5"/>
    </row>
    <row r="26" spans="1:33" ht="20.85" customHeight="1" x14ac:dyDescent="0.2">
      <c r="A26" s="12"/>
      <c r="B26" s="13"/>
      <c r="C26" s="6" t="s">
        <v>26</v>
      </c>
      <c r="D26" s="38" t="s">
        <v>111</v>
      </c>
      <c r="E26" s="6" t="s">
        <v>28</v>
      </c>
      <c r="F26" s="30">
        <f>2*65.5</f>
        <v>131</v>
      </c>
      <c r="G26" s="31"/>
      <c r="H26" s="39">
        <v>58250</v>
      </c>
      <c r="I26" s="6" t="s">
        <v>35</v>
      </c>
      <c r="J26" s="7">
        <v>2</v>
      </c>
      <c r="K26" s="18" t="s">
        <v>134</v>
      </c>
      <c r="L26" s="19"/>
      <c r="M26" s="6" t="s">
        <v>19</v>
      </c>
      <c r="N26" s="6" t="s">
        <v>25</v>
      </c>
      <c r="O26" s="6" t="s">
        <v>21</v>
      </c>
      <c r="Z26" s="5"/>
      <c r="AA26" s="5"/>
      <c r="AB26" s="20"/>
      <c r="AC26" s="20"/>
      <c r="AD26" s="5"/>
      <c r="AE26" s="5"/>
      <c r="AF26" s="5"/>
      <c r="AG26" s="5"/>
    </row>
    <row r="27" spans="1:33" ht="20.85" customHeight="1" x14ac:dyDescent="0.2">
      <c r="A27" s="12"/>
      <c r="B27" s="13"/>
      <c r="C27" s="26" t="s">
        <v>36</v>
      </c>
      <c r="D27" s="38" t="s">
        <v>112</v>
      </c>
      <c r="E27" s="6" t="s">
        <v>94</v>
      </c>
      <c r="F27" s="30">
        <f>2*24.4</f>
        <v>48.8</v>
      </c>
      <c r="G27" s="31"/>
      <c r="H27" s="39">
        <v>21700</v>
      </c>
      <c r="I27" s="6" t="s">
        <v>18</v>
      </c>
      <c r="J27" s="7">
        <v>4</v>
      </c>
      <c r="K27" s="18" t="s">
        <v>134</v>
      </c>
      <c r="L27" s="19"/>
      <c r="M27" s="6" t="s">
        <v>19</v>
      </c>
      <c r="N27" s="6" t="s">
        <v>20</v>
      </c>
      <c r="O27" s="6" t="s">
        <v>21</v>
      </c>
      <c r="Z27" s="5"/>
      <c r="AA27" s="5"/>
      <c r="AB27" s="20"/>
      <c r="AC27" s="20"/>
      <c r="AD27" s="5"/>
      <c r="AE27" s="5"/>
      <c r="AF27" s="5"/>
      <c r="AG27" s="5"/>
    </row>
    <row r="28" spans="1:33" ht="20.85" customHeight="1" x14ac:dyDescent="0.2">
      <c r="A28" s="12"/>
      <c r="B28" s="13"/>
      <c r="C28" s="32"/>
      <c r="D28" s="38" t="s">
        <v>113</v>
      </c>
      <c r="E28" s="6" t="s">
        <v>96</v>
      </c>
      <c r="F28" s="30">
        <f>2*31.9</f>
        <v>63.8</v>
      </c>
      <c r="G28" s="31"/>
      <c r="H28" s="39">
        <v>28370</v>
      </c>
      <c r="I28" s="6" t="s">
        <v>18</v>
      </c>
      <c r="J28" s="7">
        <v>4</v>
      </c>
      <c r="K28" s="18" t="s">
        <v>134</v>
      </c>
      <c r="L28" s="19"/>
      <c r="M28" s="6" t="s">
        <v>19</v>
      </c>
      <c r="N28" s="6" t="s">
        <v>20</v>
      </c>
      <c r="O28" s="6" t="s">
        <v>21</v>
      </c>
      <c r="Z28" s="5"/>
      <c r="AA28" s="5"/>
      <c r="AB28" s="20"/>
      <c r="AC28" s="20"/>
      <c r="AD28" s="5"/>
      <c r="AE28" s="5"/>
      <c r="AF28" s="5"/>
      <c r="AG28" s="5"/>
    </row>
    <row r="29" spans="1:33" ht="20.85" customHeight="1" x14ac:dyDescent="0.2">
      <c r="A29" s="12"/>
      <c r="B29" s="13"/>
      <c r="C29" s="27"/>
      <c r="D29" s="38" t="s">
        <v>114</v>
      </c>
      <c r="E29" s="6" t="s">
        <v>98</v>
      </c>
      <c r="F29" s="30">
        <f>2*48.6</f>
        <v>97.2</v>
      </c>
      <c r="G29" s="31"/>
      <c r="H29" s="39">
        <v>43220</v>
      </c>
      <c r="I29" s="6" t="s">
        <v>24</v>
      </c>
      <c r="J29" s="7">
        <v>2</v>
      </c>
      <c r="K29" s="18" t="s">
        <v>134</v>
      </c>
      <c r="L29" s="19"/>
      <c r="M29" s="6" t="s">
        <v>19</v>
      </c>
      <c r="N29" s="6" t="s">
        <v>25</v>
      </c>
      <c r="O29" s="6" t="s">
        <v>21</v>
      </c>
      <c r="Z29" s="5"/>
      <c r="AA29" s="5"/>
      <c r="AB29" s="20"/>
      <c r="AC29" s="20"/>
      <c r="AD29" s="5"/>
      <c r="AE29" s="5"/>
      <c r="AF29" s="5"/>
      <c r="AG29" s="5"/>
    </row>
    <row r="30" spans="1:33" ht="20.85" customHeight="1" x14ac:dyDescent="0.2">
      <c r="A30" s="12"/>
      <c r="B30" s="13"/>
      <c r="C30" s="26" t="s">
        <v>41</v>
      </c>
      <c r="D30" s="38" t="s">
        <v>115</v>
      </c>
      <c r="E30" s="6" t="s">
        <v>100</v>
      </c>
      <c r="F30" s="30">
        <f>2*26.1</f>
        <v>52.2</v>
      </c>
      <c r="G30" s="31"/>
      <c r="H30" s="39">
        <v>23210</v>
      </c>
      <c r="I30" s="6" t="s">
        <v>18</v>
      </c>
      <c r="J30" s="7">
        <v>4</v>
      </c>
      <c r="K30" s="18" t="s">
        <v>134</v>
      </c>
      <c r="L30" s="19"/>
      <c r="M30" s="6" t="s">
        <v>19</v>
      </c>
      <c r="N30" s="6" t="s">
        <v>20</v>
      </c>
      <c r="O30" s="6" t="s">
        <v>21</v>
      </c>
      <c r="Z30" s="5"/>
      <c r="AA30" s="5"/>
      <c r="AB30" s="20"/>
      <c r="AC30" s="20"/>
      <c r="AD30" s="5"/>
      <c r="AE30" s="5"/>
      <c r="AF30" s="5"/>
      <c r="AG30" s="5"/>
    </row>
    <row r="31" spans="1:33" ht="20.85" customHeight="1" x14ac:dyDescent="0.2">
      <c r="A31" s="12"/>
      <c r="B31" s="13"/>
      <c r="C31" s="27"/>
      <c r="D31" s="38" t="s">
        <v>116</v>
      </c>
      <c r="E31" s="6" t="s">
        <v>43</v>
      </c>
      <c r="F31" s="30">
        <f>2*36.1</f>
        <v>72.2</v>
      </c>
      <c r="G31" s="31"/>
      <c r="H31" s="39">
        <v>32100</v>
      </c>
      <c r="I31" s="6" t="s">
        <v>24</v>
      </c>
      <c r="J31" s="7">
        <v>4</v>
      </c>
      <c r="K31" s="18" t="s">
        <v>134</v>
      </c>
      <c r="L31" s="19"/>
      <c r="M31" s="6" t="s">
        <v>19</v>
      </c>
      <c r="N31" s="6" t="s">
        <v>20</v>
      </c>
      <c r="O31" s="6" t="s">
        <v>21</v>
      </c>
      <c r="Z31" s="5"/>
      <c r="AA31" s="5"/>
      <c r="AB31" s="20"/>
      <c r="AC31" s="20"/>
      <c r="AD31" s="5"/>
      <c r="AE31" s="5"/>
      <c r="AF31" s="5"/>
      <c r="AG31" s="5"/>
    </row>
    <row r="32" spans="1:33" ht="20.85" customHeight="1" x14ac:dyDescent="0.2">
      <c r="A32" s="12"/>
      <c r="B32" s="13"/>
      <c r="C32" s="26" t="s">
        <v>47</v>
      </c>
      <c r="D32" s="38" t="s">
        <v>117</v>
      </c>
      <c r="E32" s="6" t="s">
        <v>103</v>
      </c>
      <c r="F32" s="30">
        <f>2*30.3</f>
        <v>60.6</v>
      </c>
      <c r="G32" s="31"/>
      <c r="H32" s="39">
        <v>26950</v>
      </c>
      <c r="I32" s="6" t="s">
        <v>18</v>
      </c>
      <c r="J32" s="7">
        <v>4</v>
      </c>
      <c r="K32" s="18" t="s">
        <v>134</v>
      </c>
      <c r="L32" s="19"/>
      <c r="M32" s="6" t="s">
        <v>19</v>
      </c>
      <c r="N32" s="6" t="s">
        <v>20</v>
      </c>
      <c r="O32" s="6" t="s">
        <v>21</v>
      </c>
      <c r="Z32" s="5"/>
      <c r="AA32" s="5"/>
      <c r="AB32" s="20"/>
      <c r="AC32" s="20"/>
      <c r="AD32" s="5"/>
      <c r="AE32" s="5"/>
      <c r="AF32" s="5"/>
      <c r="AG32" s="5"/>
    </row>
    <row r="33" spans="1:33" ht="20.85" customHeight="1" x14ac:dyDescent="0.2">
      <c r="A33" s="12"/>
      <c r="B33" s="13"/>
      <c r="C33" s="27"/>
      <c r="D33" s="38" t="s">
        <v>118</v>
      </c>
      <c r="E33" s="6" t="s">
        <v>49</v>
      </c>
      <c r="F33" s="30">
        <f>2*47</f>
        <v>94</v>
      </c>
      <c r="G33" s="31"/>
      <c r="H33" s="39">
        <v>41800</v>
      </c>
      <c r="I33" s="6" t="s">
        <v>24</v>
      </c>
      <c r="J33" s="7">
        <v>4</v>
      </c>
      <c r="K33" s="18" t="s">
        <v>134</v>
      </c>
      <c r="L33" s="19"/>
      <c r="M33" s="6" t="s">
        <v>19</v>
      </c>
      <c r="N33" s="6" t="s">
        <v>20</v>
      </c>
      <c r="O33" s="6" t="s">
        <v>21</v>
      </c>
      <c r="Z33" s="5"/>
      <c r="AA33" s="5"/>
      <c r="AB33" s="20"/>
      <c r="AC33" s="20"/>
      <c r="AD33" s="5"/>
      <c r="AE33" s="5"/>
      <c r="AF33" s="5"/>
      <c r="AG33" s="5"/>
    </row>
    <row r="34" spans="1:33" ht="20.85" customHeight="1" x14ac:dyDescent="0.2">
      <c r="A34" s="12"/>
      <c r="B34" s="13"/>
      <c r="C34" s="26" t="s">
        <v>52</v>
      </c>
      <c r="D34" s="42" t="s">
        <v>119</v>
      </c>
      <c r="E34" s="43" t="s">
        <v>106</v>
      </c>
      <c r="F34" s="44">
        <f>2*42.1</f>
        <v>84.2</v>
      </c>
      <c r="G34" s="45"/>
      <c r="H34" s="46">
        <v>37440</v>
      </c>
      <c r="I34" s="43" t="s">
        <v>24</v>
      </c>
      <c r="J34" s="47">
        <v>4</v>
      </c>
      <c r="K34" s="48" t="s">
        <v>134</v>
      </c>
      <c r="L34" s="49"/>
      <c r="M34" s="43" t="s">
        <v>19</v>
      </c>
      <c r="N34" s="43" t="s">
        <v>20</v>
      </c>
      <c r="O34" s="43" t="s">
        <v>21</v>
      </c>
      <c r="Z34" s="5"/>
      <c r="AA34" s="5"/>
      <c r="AB34" s="20"/>
      <c r="AC34" s="20"/>
      <c r="AD34" s="5"/>
      <c r="AE34" s="5"/>
      <c r="AF34" s="5"/>
      <c r="AG34" s="5"/>
    </row>
    <row r="35" spans="1:33" ht="20.85" customHeight="1" x14ac:dyDescent="0.2">
      <c r="A35" s="14"/>
      <c r="B35" s="15"/>
      <c r="C35" s="27"/>
      <c r="D35" s="42" t="s">
        <v>120</v>
      </c>
      <c r="E35" s="43" t="s">
        <v>54</v>
      </c>
      <c r="F35" s="44">
        <f>2*92.3</f>
        <v>184.6</v>
      </c>
      <c r="G35" s="45"/>
      <c r="H35" s="46">
        <v>82100</v>
      </c>
      <c r="I35" s="43" t="s">
        <v>46</v>
      </c>
      <c r="J35" s="47">
        <v>4</v>
      </c>
      <c r="K35" s="48" t="s">
        <v>134</v>
      </c>
      <c r="L35" s="49"/>
      <c r="M35" s="43" t="s">
        <v>19</v>
      </c>
      <c r="N35" s="43" t="s">
        <v>20</v>
      </c>
      <c r="O35" s="43" t="s">
        <v>21</v>
      </c>
      <c r="Z35" s="5"/>
      <c r="AA35" s="5"/>
      <c r="AB35" s="20"/>
      <c r="AC35" s="20"/>
      <c r="AD35" s="5"/>
      <c r="AE35" s="5"/>
      <c r="AF35" s="5"/>
      <c r="AG35" s="5"/>
    </row>
    <row r="36" spans="1:33" ht="20.25" customHeight="1" x14ac:dyDescent="0.2">
      <c r="A36" s="10"/>
      <c r="B36" s="11"/>
      <c r="C36" s="26" t="s">
        <v>15</v>
      </c>
      <c r="D36" s="42" t="s">
        <v>121</v>
      </c>
      <c r="E36" s="43" t="s">
        <v>84</v>
      </c>
      <c r="F36" s="44">
        <f>2*21.1</f>
        <v>42.2</v>
      </c>
      <c r="G36" s="45"/>
      <c r="H36" s="46">
        <v>18770</v>
      </c>
      <c r="I36" s="43" t="s">
        <v>85</v>
      </c>
      <c r="J36" s="47">
        <v>4</v>
      </c>
      <c r="K36" s="48" t="s">
        <v>134</v>
      </c>
      <c r="L36" s="49"/>
      <c r="M36" s="43" t="s">
        <v>19</v>
      </c>
      <c r="N36" s="43" t="s">
        <v>20</v>
      </c>
      <c r="O36" s="43" t="s">
        <v>21</v>
      </c>
      <c r="Z36" s="5"/>
      <c r="AA36" s="5"/>
      <c r="AB36" s="20"/>
      <c r="AC36" s="20"/>
      <c r="AD36" s="5"/>
      <c r="AE36" s="5"/>
      <c r="AF36" s="5"/>
      <c r="AG36" s="5"/>
    </row>
    <row r="37" spans="1:33" ht="20.25" customHeight="1" x14ac:dyDescent="0.2">
      <c r="A37" s="12"/>
      <c r="B37" s="13"/>
      <c r="C37" s="32"/>
      <c r="D37" s="42" t="s">
        <v>122</v>
      </c>
      <c r="E37" s="43" t="s">
        <v>17</v>
      </c>
      <c r="F37" s="44">
        <f>2*26.9</f>
        <v>53.8</v>
      </c>
      <c r="G37" s="45"/>
      <c r="H37" s="46">
        <v>23920</v>
      </c>
      <c r="I37" s="43" t="s">
        <v>18</v>
      </c>
      <c r="J37" s="47">
        <v>4</v>
      </c>
      <c r="K37" s="48" t="s">
        <v>134</v>
      </c>
      <c r="L37" s="49"/>
      <c r="M37" s="43" t="s">
        <v>19</v>
      </c>
      <c r="N37" s="43" t="s">
        <v>20</v>
      </c>
      <c r="O37" s="43" t="s">
        <v>21</v>
      </c>
      <c r="Z37" s="5"/>
      <c r="AA37" s="5"/>
      <c r="AB37" s="20"/>
      <c r="AC37" s="20"/>
      <c r="AD37" s="5"/>
      <c r="AE37" s="5"/>
      <c r="AF37" s="5"/>
      <c r="AG37" s="5"/>
    </row>
    <row r="38" spans="1:33" ht="20.25" customHeight="1" x14ac:dyDescent="0.2">
      <c r="A38" s="12"/>
      <c r="B38" s="13"/>
      <c r="C38" s="27"/>
      <c r="D38" s="38" t="s">
        <v>123</v>
      </c>
      <c r="E38" s="6" t="s">
        <v>23</v>
      </c>
      <c r="F38" s="30">
        <f>2*42</f>
        <v>84</v>
      </c>
      <c r="G38" s="31"/>
      <c r="H38" s="39">
        <v>37350</v>
      </c>
      <c r="I38" s="6" t="s">
        <v>24</v>
      </c>
      <c r="J38" s="7">
        <v>2</v>
      </c>
      <c r="K38" s="18" t="s">
        <v>134</v>
      </c>
      <c r="L38" s="19"/>
      <c r="M38" s="6" t="s">
        <v>19</v>
      </c>
      <c r="N38" s="6" t="s">
        <v>25</v>
      </c>
      <c r="O38" s="6" t="s">
        <v>21</v>
      </c>
      <c r="Z38" s="5"/>
      <c r="AA38" s="5"/>
      <c r="AB38" s="20"/>
      <c r="AC38" s="20"/>
      <c r="AD38" s="5"/>
      <c r="AE38" s="5"/>
      <c r="AF38" s="5"/>
      <c r="AG38" s="5"/>
    </row>
    <row r="39" spans="1:33" ht="20.25" customHeight="1" x14ac:dyDescent="0.2">
      <c r="A39" s="12"/>
      <c r="B39" s="13"/>
      <c r="C39" s="6" t="s">
        <v>26</v>
      </c>
      <c r="D39" s="38" t="s">
        <v>124</v>
      </c>
      <c r="E39" s="6" t="s">
        <v>28</v>
      </c>
      <c r="F39" s="30">
        <f>1.8*65.5</f>
        <v>117.9</v>
      </c>
      <c r="G39" s="31"/>
      <c r="H39" s="39">
        <v>58250</v>
      </c>
      <c r="I39" s="6" t="s">
        <v>35</v>
      </c>
      <c r="J39" s="7">
        <v>2</v>
      </c>
      <c r="K39" s="18" t="s">
        <v>134</v>
      </c>
      <c r="L39" s="19"/>
      <c r="M39" s="6" t="s">
        <v>19</v>
      </c>
      <c r="N39" s="6" t="s">
        <v>25</v>
      </c>
      <c r="O39" s="6" t="s">
        <v>21</v>
      </c>
      <c r="Z39" s="5"/>
      <c r="AA39" s="5"/>
      <c r="AB39" s="20"/>
      <c r="AC39" s="20"/>
      <c r="AD39" s="5"/>
      <c r="AE39" s="5"/>
      <c r="AF39" s="5"/>
      <c r="AG39" s="5"/>
    </row>
    <row r="40" spans="1:33" ht="20.25" customHeight="1" x14ac:dyDescent="0.2">
      <c r="A40" s="12"/>
      <c r="B40" s="13"/>
      <c r="C40" s="26" t="s">
        <v>36</v>
      </c>
      <c r="D40" s="38" t="s">
        <v>125</v>
      </c>
      <c r="E40" s="6" t="s">
        <v>94</v>
      </c>
      <c r="F40" s="30">
        <f>2*24.4</f>
        <v>48.8</v>
      </c>
      <c r="G40" s="31"/>
      <c r="H40" s="39">
        <v>21700</v>
      </c>
      <c r="I40" s="6" t="s">
        <v>18</v>
      </c>
      <c r="J40" s="7">
        <v>4</v>
      </c>
      <c r="K40" s="18" t="s">
        <v>134</v>
      </c>
      <c r="L40" s="19"/>
      <c r="M40" s="6" t="s">
        <v>19</v>
      </c>
      <c r="N40" s="6" t="s">
        <v>20</v>
      </c>
      <c r="O40" s="6" t="s">
        <v>21</v>
      </c>
      <c r="Z40" s="5"/>
      <c r="AA40" s="5"/>
      <c r="AB40" s="20"/>
      <c r="AC40" s="20"/>
      <c r="AD40" s="5"/>
      <c r="AE40" s="5"/>
      <c r="AF40" s="5"/>
      <c r="AG40" s="5"/>
    </row>
    <row r="41" spans="1:33" ht="20.25" customHeight="1" x14ac:dyDescent="0.2">
      <c r="A41" s="12"/>
      <c r="B41" s="13"/>
      <c r="C41" s="32"/>
      <c r="D41" s="38" t="s">
        <v>126</v>
      </c>
      <c r="E41" s="6" t="s">
        <v>96</v>
      </c>
      <c r="F41" s="30">
        <f>2*31.9</f>
        <v>63.8</v>
      </c>
      <c r="G41" s="31"/>
      <c r="H41" s="39">
        <v>28370</v>
      </c>
      <c r="I41" s="6" t="s">
        <v>18</v>
      </c>
      <c r="J41" s="7">
        <v>4</v>
      </c>
      <c r="K41" s="18" t="s">
        <v>134</v>
      </c>
      <c r="L41" s="19"/>
      <c r="M41" s="6" t="s">
        <v>19</v>
      </c>
      <c r="N41" s="6" t="s">
        <v>20</v>
      </c>
      <c r="O41" s="6" t="s">
        <v>21</v>
      </c>
      <c r="Z41" s="5"/>
      <c r="AA41" s="5"/>
      <c r="AB41" s="20"/>
      <c r="AC41" s="20"/>
      <c r="AD41" s="5"/>
      <c r="AE41" s="5"/>
      <c r="AF41" s="5"/>
      <c r="AG41" s="5"/>
    </row>
    <row r="42" spans="1:33" ht="20.25" customHeight="1" x14ac:dyDescent="0.2">
      <c r="A42" s="12"/>
      <c r="B42" s="13"/>
      <c r="C42" s="27"/>
      <c r="D42" s="38" t="s">
        <v>127</v>
      </c>
      <c r="E42" s="6" t="s">
        <v>98</v>
      </c>
      <c r="F42" s="30">
        <f>2*48.6</f>
        <v>97.2</v>
      </c>
      <c r="G42" s="31"/>
      <c r="H42" s="39">
        <v>43220</v>
      </c>
      <c r="I42" s="6" t="s">
        <v>24</v>
      </c>
      <c r="J42" s="7">
        <v>2</v>
      </c>
      <c r="K42" s="18" t="s">
        <v>134</v>
      </c>
      <c r="L42" s="19"/>
      <c r="M42" s="6" t="s">
        <v>19</v>
      </c>
      <c r="N42" s="6" t="s">
        <v>25</v>
      </c>
      <c r="O42" s="6" t="s">
        <v>21</v>
      </c>
      <c r="Z42" s="5"/>
      <c r="AA42" s="5"/>
      <c r="AB42" s="20"/>
      <c r="AC42" s="20"/>
      <c r="AD42" s="5"/>
      <c r="AE42" s="5"/>
      <c r="AF42" s="5"/>
      <c r="AG42" s="5"/>
    </row>
    <row r="43" spans="1:33" ht="20.25" customHeight="1" x14ac:dyDescent="0.2">
      <c r="A43" s="12"/>
      <c r="B43" s="13"/>
      <c r="C43" s="26" t="s">
        <v>41</v>
      </c>
      <c r="D43" s="38" t="s">
        <v>128</v>
      </c>
      <c r="E43" s="6" t="s">
        <v>100</v>
      </c>
      <c r="F43" s="30">
        <f>2*26.1</f>
        <v>52.2</v>
      </c>
      <c r="G43" s="31"/>
      <c r="H43" s="39">
        <v>23210</v>
      </c>
      <c r="I43" s="6" t="s">
        <v>18</v>
      </c>
      <c r="J43" s="7">
        <v>4</v>
      </c>
      <c r="K43" s="18" t="s">
        <v>134</v>
      </c>
      <c r="L43" s="19"/>
      <c r="M43" s="6" t="s">
        <v>19</v>
      </c>
      <c r="N43" s="6" t="s">
        <v>20</v>
      </c>
      <c r="O43" s="6" t="s">
        <v>21</v>
      </c>
      <c r="Z43" s="5"/>
      <c r="AA43" s="5"/>
      <c r="AB43" s="20"/>
      <c r="AC43" s="20"/>
      <c r="AD43" s="5"/>
      <c r="AE43" s="5"/>
      <c r="AF43" s="5"/>
      <c r="AG43" s="5"/>
    </row>
    <row r="44" spans="1:33" ht="20.25" customHeight="1" x14ac:dyDescent="0.2">
      <c r="A44" s="12"/>
      <c r="B44" s="13"/>
      <c r="C44" s="27"/>
      <c r="D44" s="38" t="s">
        <v>129</v>
      </c>
      <c r="E44" s="6" t="s">
        <v>43</v>
      </c>
      <c r="F44" s="30">
        <f>2*36.1</f>
        <v>72.2</v>
      </c>
      <c r="G44" s="31"/>
      <c r="H44" s="39">
        <v>32100</v>
      </c>
      <c r="I44" s="6" t="s">
        <v>24</v>
      </c>
      <c r="J44" s="7">
        <v>4</v>
      </c>
      <c r="K44" s="18" t="s">
        <v>134</v>
      </c>
      <c r="L44" s="19"/>
      <c r="M44" s="6" t="s">
        <v>19</v>
      </c>
      <c r="N44" s="6" t="s">
        <v>20</v>
      </c>
      <c r="O44" s="6" t="s">
        <v>21</v>
      </c>
      <c r="Z44" s="5"/>
      <c r="AA44" s="5"/>
      <c r="AB44" s="20"/>
      <c r="AC44" s="20"/>
      <c r="AD44" s="5"/>
      <c r="AE44" s="5"/>
      <c r="AF44" s="5"/>
      <c r="AG44" s="5"/>
    </row>
    <row r="45" spans="1:33" ht="20.25" customHeight="1" x14ac:dyDescent="0.2">
      <c r="A45" s="12"/>
      <c r="B45" s="13"/>
      <c r="C45" s="26" t="s">
        <v>47</v>
      </c>
      <c r="D45" s="38" t="s">
        <v>130</v>
      </c>
      <c r="E45" s="6" t="s">
        <v>103</v>
      </c>
      <c r="F45" s="30">
        <f>2*30.3</f>
        <v>60.6</v>
      </c>
      <c r="G45" s="31"/>
      <c r="H45" s="39">
        <v>26950</v>
      </c>
      <c r="I45" s="6" t="s">
        <v>18</v>
      </c>
      <c r="J45" s="7">
        <v>4</v>
      </c>
      <c r="K45" s="18" t="s">
        <v>134</v>
      </c>
      <c r="L45" s="19"/>
      <c r="M45" s="6" t="s">
        <v>19</v>
      </c>
      <c r="N45" s="6" t="s">
        <v>20</v>
      </c>
      <c r="O45" s="6" t="s">
        <v>21</v>
      </c>
      <c r="Z45" s="5"/>
      <c r="AA45" s="5"/>
      <c r="AB45" s="20"/>
      <c r="AC45" s="20"/>
      <c r="AD45" s="5"/>
      <c r="AE45" s="5"/>
      <c r="AF45" s="5"/>
      <c r="AG45" s="5"/>
    </row>
    <row r="46" spans="1:33" ht="20.25" customHeight="1" x14ac:dyDescent="0.2">
      <c r="A46" s="12"/>
      <c r="B46" s="13"/>
      <c r="C46" s="27"/>
      <c r="D46" s="38" t="s">
        <v>131</v>
      </c>
      <c r="E46" s="6" t="s">
        <v>49</v>
      </c>
      <c r="F46" s="30">
        <f>2*47</f>
        <v>94</v>
      </c>
      <c r="G46" s="31"/>
      <c r="H46" s="39">
        <v>41800</v>
      </c>
      <c r="I46" s="6" t="s">
        <v>24</v>
      </c>
      <c r="J46" s="7">
        <v>4</v>
      </c>
      <c r="K46" s="18" t="s">
        <v>134</v>
      </c>
      <c r="L46" s="19"/>
      <c r="M46" s="6" t="s">
        <v>19</v>
      </c>
      <c r="N46" s="6" t="s">
        <v>20</v>
      </c>
      <c r="O46" s="6" t="s">
        <v>21</v>
      </c>
      <c r="Z46" s="5"/>
      <c r="AA46" s="5"/>
      <c r="AB46" s="20"/>
      <c r="AC46" s="20"/>
      <c r="AD46" s="5"/>
      <c r="AE46" s="5"/>
      <c r="AF46" s="5"/>
      <c r="AG46" s="5"/>
    </row>
    <row r="47" spans="1:33" ht="24.75" customHeight="1" x14ac:dyDescent="0.2">
      <c r="A47" s="12"/>
      <c r="B47" s="13"/>
      <c r="C47" s="26" t="s">
        <v>52</v>
      </c>
      <c r="D47" s="38" t="s">
        <v>132</v>
      </c>
      <c r="E47" s="6" t="s">
        <v>106</v>
      </c>
      <c r="F47" s="30">
        <f>2*42.1</f>
        <v>84.2</v>
      </c>
      <c r="G47" s="31"/>
      <c r="H47" s="39">
        <v>37440</v>
      </c>
      <c r="I47" s="6" t="s">
        <v>24</v>
      </c>
      <c r="J47" s="7">
        <v>4</v>
      </c>
      <c r="K47" s="18" t="s">
        <v>134</v>
      </c>
      <c r="L47" s="19"/>
      <c r="M47" s="6" t="s">
        <v>19</v>
      </c>
      <c r="N47" s="6" t="s">
        <v>20</v>
      </c>
      <c r="O47" s="6" t="s">
        <v>21</v>
      </c>
      <c r="Z47" s="5"/>
      <c r="AA47" s="5"/>
      <c r="AB47" s="20"/>
      <c r="AC47" s="20"/>
      <c r="AD47" s="5"/>
      <c r="AE47" s="5"/>
      <c r="AF47" s="5"/>
      <c r="AG47" s="5"/>
    </row>
    <row r="48" spans="1:33" ht="27.75" customHeight="1" x14ac:dyDescent="0.2">
      <c r="A48" s="14"/>
      <c r="B48" s="15"/>
      <c r="C48" s="27"/>
      <c r="D48" s="38" t="s">
        <v>133</v>
      </c>
      <c r="E48" s="6" t="s">
        <v>54</v>
      </c>
      <c r="F48" s="30">
        <f>2*92.3</f>
        <v>184.6</v>
      </c>
      <c r="G48" s="31"/>
      <c r="H48" s="39">
        <v>82080</v>
      </c>
      <c r="I48" s="6" t="s">
        <v>46</v>
      </c>
      <c r="J48" s="7">
        <v>4</v>
      </c>
      <c r="K48" s="18" t="s">
        <v>134</v>
      </c>
      <c r="L48" s="19"/>
      <c r="M48" s="6" t="s">
        <v>19</v>
      </c>
      <c r="N48" s="6" t="s">
        <v>20</v>
      </c>
      <c r="O48" s="6" t="s">
        <v>21</v>
      </c>
      <c r="Z48" s="5"/>
      <c r="AA48" s="5"/>
      <c r="AB48" s="20"/>
      <c r="AC48" s="20"/>
      <c r="AD48" s="5"/>
      <c r="AE48" s="5"/>
      <c r="AF48" s="5"/>
      <c r="AG48" s="5"/>
    </row>
    <row r="49" spans="1:33" ht="24.75" customHeight="1" x14ac:dyDescent="0.2">
      <c r="A49" s="28" t="s">
        <v>12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Z49" s="5"/>
      <c r="AA49" s="5"/>
      <c r="AB49" s="20"/>
      <c r="AC49" s="20"/>
      <c r="AD49" s="5"/>
      <c r="AE49" s="5"/>
      <c r="AF49" s="5"/>
      <c r="AG49" s="5"/>
    </row>
    <row r="50" spans="1:33" ht="29.1" customHeight="1" x14ac:dyDescent="0.2">
      <c r="A50" s="23" t="s">
        <v>0</v>
      </c>
      <c r="B50" s="24"/>
      <c r="C50" s="8" t="s">
        <v>1</v>
      </c>
      <c r="D50" s="8" t="s">
        <v>2</v>
      </c>
      <c r="E50" s="9" t="s">
        <v>3</v>
      </c>
      <c r="F50" s="23" t="s">
        <v>4</v>
      </c>
      <c r="G50" s="25"/>
      <c r="H50" s="8" t="s">
        <v>14</v>
      </c>
      <c r="I50" s="8" t="s">
        <v>5</v>
      </c>
      <c r="J50" s="8" t="s">
        <v>6</v>
      </c>
      <c r="K50" s="23" t="s">
        <v>7</v>
      </c>
      <c r="L50" s="24"/>
      <c r="M50" s="8" t="s">
        <v>8</v>
      </c>
      <c r="N50" s="8" t="s">
        <v>9</v>
      </c>
      <c r="O50" s="8" t="s">
        <v>10</v>
      </c>
      <c r="T50" s="5"/>
      <c r="U50" s="5"/>
      <c r="V50" s="20"/>
      <c r="W50" s="20"/>
      <c r="X50" s="5"/>
      <c r="Y50" s="5"/>
      <c r="Z50" s="5"/>
      <c r="AA50" s="5"/>
      <c r="AB50" s="20"/>
      <c r="AC50" s="20"/>
      <c r="AD50" s="5"/>
      <c r="AE50" s="5"/>
      <c r="AF50" s="5"/>
      <c r="AG50" s="5"/>
    </row>
    <row r="51" spans="1:33" ht="27" customHeight="1" x14ac:dyDescent="0.2">
      <c r="A51" s="10"/>
      <c r="B51" s="11"/>
      <c r="C51" s="26" t="s">
        <v>15</v>
      </c>
      <c r="D51" s="38" t="s">
        <v>16</v>
      </c>
      <c r="E51" s="6" t="s">
        <v>17</v>
      </c>
      <c r="F51" s="16">
        <f>2*30</f>
        <v>60</v>
      </c>
      <c r="G51" s="17"/>
      <c r="H51" s="39">
        <v>26680</v>
      </c>
      <c r="I51" s="6" t="s">
        <v>18</v>
      </c>
      <c r="J51" s="7">
        <v>4</v>
      </c>
      <c r="K51" s="18" t="s">
        <v>134</v>
      </c>
      <c r="L51" s="19"/>
      <c r="M51" s="6" t="s">
        <v>19</v>
      </c>
      <c r="N51" s="6" t="s">
        <v>20</v>
      </c>
      <c r="O51" s="6" t="s">
        <v>21</v>
      </c>
      <c r="T51" s="5"/>
      <c r="U51" s="5"/>
      <c r="V51" s="20"/>
      <c r="W51" s="20"/>
      <c r="X51" s="5"/>
      <c r="Y51" s="5"/>
      <c r="Z51" s="5"/>
      <c r="AA51" s="5"/>
      <c r="AB51" s="20"/>
      <c r="AC51" s="20"/>
      <c r="AD51" s="5"/>
      <c r="AE51" s="5"/>
      <c r="AF51" s="5"/>
      <c r="AG51" s="5"/>
    </row>
    <row r="52" spans="1:33" ht="27" customHeight="1" x14ac:dyDescent="0.2">
      <c r="A52" s="12"/>
      <c r="B52" s="13"/>
      <c r="C52" s="27"/>
      <c r="D52" s="38" t="s">
        <v>22</v>
      </c>
      <c r="E52" s="6" t="s">
        <v>23</v>
      </c>
      <c r="F52" s="16">
        <f>2*45</f>
        <v>90</v>
      </c>
      <c r="G52" s="17"/>
      <c r="H52" s="39">
        <v>40020</v>
      </c>
      <c r="I52" s="6" t="s">
        <v>24</v>
      </c>
      <c r="J52" s="7">
        <v>2</v>
      </c>
      <c r="K52" s="18" t="s">
        <v>134</v>
      </c>
      <c r="L52" s="19"/>
      <c r="M52" s="6" t="s">
        <v>19</v>
      </c>
      <c r="N52" s="6" t="s">
        <v>25</v>
      </c>
      <c r="O52" s="6" t="s">
        <v>21</v>
      </c>
      <c r="T52" s="5"/>
      <c r="U52" s="5"/>
      <c r="V52" s="20"/>
      <c r="W52" s="20"/>
      <c r="X52" s="5"/>
      <c r="Y52" s="5"/>
      <c r="Z52" s="5"/>
      <c r="AA52" s="5"/>
      <c r="AB52" s="20"/>
      <c r="AC52" s="20"/>
      <c r="AD52" s="5"/>
      <c r="AE52" s="5"/>
      <c r="AF52" s="5"/>
      <c r="AG52" s="5"/>
    </row>
    <row r="53" spans="1:33" ht="27" customHeight="1" x14ac:dyDescent="0.2">
      <c r="A53" s="14"/>
      <c r="B53" s="15"/>
      <c r="C53" s="6" t="s">
        <v>26</v>
      </c>
      <c r="D53" s="38" t="s">
        <v>27</v>
      </c>
      <c r="E53" s="6" t="s">
        <v>28</v>
      </c>
      <c r="F53" s="16">
        <f>2*68.5</f>
        <v>137</v>
      </c>
      <c r="G53" s="17"/>
      <c r="H53" s="39">
        <v>60910</v>
      </c>
      <c r="I53" s="6" t="s">
        <v>24</v>
      </c>
      <c r="J53" s="7">
        <v>2</v>
      </c>
      <c r="K53" s="18" t="s">
        <v>134</v>
      </c>
      <c r="L53" s="19"/>
      <c r="M53" s="6" t="s">
        <v>19</v>
      </c>
      <c r="N53" s="6" t="s">
        <v>25</v>
      </c>
      <c r="O53" s="6" t="s">
        <v>21</v>
      </c>
      <c r="T53" s="5"/>
      <c r="U53" s="5"/>
      <c r="V53" s="20"/>
      <c r="W53" s="20"/>
      <c r="X53" s="5"/>
      <c r="Y53" s="5"/>
      <c r="Z53" s="5"/>
      <c r="AA53" s="5"/>
      <c r="AB53" s="20"/>
      <c r="AC53" s="20"/>
      <c r="AD53" s="5"/>
      <c r="AE53" s="5"/>
      <c r="AF53" s="5"/>
      <c r="AG53" s="5"/>
    </row>
    <row r="54" spans="1:33" ht="20.85" customHeight="1" x14ac:dyDescent="0.2">
      <c r="A54" s="10"/>
      <c r="B54" s="11"/>
      <c r="C54" s="26" t="s">
        <v>15</v>
      </c>
      <c r="D54" s="38" t="s">
        <v>29</v>
      </c>
      <c r="E54" s="6" t="s">
        <v>17</v>
      </c>
      <c r="F54" s="16">
        <f>2*30.3</f>
        <v>60.6</v>
      </c>
      <c r="G54" s="17"/>
      <c r="H54" s="39">
        <v>26950</v>
      </c>
      <c r="I54" s="6" t="s">
        <v>18</v>
      </c>
      <c r="J54" s="7">
        <v>4</v>
      </c>
      <c r="K54" s="18" t="s">
        <v>135</v>
      </c>
      <c r="L54" s="19"/>
      <c r="M54" s="6" t="s">
        <v>30</v>
      </c>
      <c r="N54" s="6" t="s">
        <v>31</v>
      </c>
      <c r="O54" s="6" t="s">
        <v>32</v>
      </c>
      <c r="T54" s="5"/>
      <c r="U54" s="5"/>
      <c r="V54" s="20"/>
      <c r="W54" s="20"/>
      <c r="X54" s="5"/>
      <c r="Y54" s="5"/>
      <c r="Z54" s="5"/>
      <c r="AA54" s="5"/>
      <c r="AB54" s="20"/>
      <c r="AC54" s="20"/>
      <c r="AD54" s="5"/>
      <c r="AE54" s="5"/>
      <c r="AF54" s="5"/>
      <c r="AG54" s="5"/>
    </row>
    <row r="55" spans="1:33" ht="20.85" customHeight="1" x14ac:dyDescent="0.2">
      <c r="A55" s="12"/>
      <c r="B55" s="13"/>
      <c r="C55" s="27"/>
      <c r="D55" s="38" t="s">
        <v>33</v>
      </c>
      <c r="E55" s="6" t="s">
        <v>23</v>
      </c>
      <c r="F55" s="16">
        <f>2*45.3</f>
        <v>90.6</v>
      </c>
      <c r="G55" s="17"/>
      <c r="H55" s="39">
        <v>40280</v>
      </c>
      <c r="I55" s="6" t="s">
        <v>24</v>
      </c>
      <c r="J55" s="7">
        <v>2</v>
      </c>
      <c r="K55" s="18" t="s">
        <v>135</v>
      </c>
      <c r="L55" s="19"/>
      <c r="M55" s="6" t="s">
        <v>30</v>
      </c>
      <c r="N55" s="6" t="s">
        <v>31</v>
      </c>
      <c r="O55" s="6" t="s">
        <v>32</v>
      </c>
      <c r="T55" s="5"/>
      <c r="U55" s="5"/>
      <c r="V55" s="20"/>
      <c r="W55" s="20"/>
      <c r="X55" s="5"/>
      <c r="Y55" s="5"/>
      <c r="Z55" s="5"/>
      <c r="AA55" s="5"/>
      <c r="AB55" s="20"/>
      <c r="AC55" s="20"/>
      <c r="AD55" s="5"/>
      <c r="AE55" s="5"/>
      <c r="AF55" s="5"/>
      <c r="AG55" s="5"/>
    </row>
    <row r="56" spans="1:33" ht="20.85" customHeight="1" x14ac:dyDescent="0.2">
      <c r="A56" s="12"/>
      <c r="B56" s="13"/>
      <c r="C56" s="6" t="s">
        <v>26</v>
      </c>
      <c r="D56" s="38" t="s">
        <v>34</v>
      </c>
      <c r="E56" s="6" t="s">
        <v>28</v>
      </c>
      <c r="F56" s="16">
        <f>2*68.9</f>
        <v>137.80000000000001</v>
      </c>
      <c r="G56" s="17"/>
      <c r="H56" s="39">
        <v>61270</v>
      </c>
      <c r="I56" s="6" t="s">
        <v>35</v>
      </c>
      <c r="J56" s="7">
        <v>2</v>
      </c>
      <c r="K56" s="18" t="s">
        <v>135</v>
      </c>
      <c r="L56" s="19"/>
      <c r="M56" s="6" t="s">
        <v>30</v>
      </c>
      <c r="N56" s="6" t="s">
        <v>31</v>
      </c>
      <c r="O56" s="6" t="s">
        <v>32</v>
      </c>
      <c r="T56" s="5"/>
      <c r="U56" s="5"/>
      <c r="V56" s="20"/>
      <c r="W56" s="20"/>
      <c r="X56" s="5"/>
      <c r="Y56" s="5"/>
      <c r="Z56" s="5"/>
      <c r="AA56" s="5"/>
      <c r="AB56" s="20"/>
      <c r="AC56" s="20"/>
      <c r="AD56" s="5"/>
      <c r="AE56" s="5"/>
      <c r="AF56" s="5"/>
      <c r="AG56" s="5"/>
    </row>
    <row r="57" spans="1:33" ht="20.85" customHeight="1" x14ac:dyDescent="0.2">
      <c r="A57" s="12"/>
      <c r="B57" s="13"/>
      <c r="C57" s="26" t="s">
        <v>36</v>
      </c>
      <c r="D57" s="38" t="s">
        <v>37</v>
      </c>
      <c r="E57" s="6" t="s">
        <v>38</v>
      </c>
      <c r="F57" s="16">
        <f>2*35.3</f>
        <v>70.599999999999994</v>
      </c>
      <c r="G57" s="17"/>
      <c r="H57" s="39">
        <v>31400</v>
      </c>
      <c r="I57" s="6" t="s">
        <v>18</v>
      </c>
      <c r="J57" s="7">
        <v>4</v>
      </c>
      <c r="K57" s="18" t="s">
        <v>135</v>
      </c>
      <c r="L57" s="19"/>
      <c r="M57" s="6" t="s">
        <v>30</v>
      </c>
      <c r="N57" s="6" t="s">
        <v>31</v>
      </c>
      <c r="O57" s="6" t="s">
        <v>32</v>
      </c>
      <c r="T57" s="5"/>
      <c r="U57" s="5"/>
      <c r="V57" s="20"/>
      <c r="W57" s="20"/>
      <c r="X57" s="5"/>
      <c r="Y57" s="5"/>
      <c r="Z57" s="5"/>
      <c r="AA57" s="5"/>
      <c r="AB57" s="20"/>
      <c r="AC57" s="20"/>
      <c r="AD57" s="5"/>
      <c r="AE57" s="5"/>
      <c r="AF57" s="5"/>
      <c r="AG57" s="5"/>
    </row>
    <row r="58" spans="1:33" ht="20.85" customHeight="1" x14ac:dyDescent="0.2">
      <c r="A58" s="12"/>
      <c r="B58" s="13"/>
      <c r="C58" s="27"/>
      <c r="D58" s="38" t="s">
        <v>39</v>
      </c>
      <c r="E58" s="6" t="s">
        <v>40</v>
      </c>
      <c r="F58" s="16">
        <f>1.8*52</f>
        <v>93.600000000000009</v>
      </c>
      <c r="G58" s="17"/>
      <c r="H58" s="39">
        <v>46240</v>
      </c>
      <c r="I58" s="6" t="s">
        <v>24</v>
      </c>
      <c r="J58" s="7">
        <v>2</v>
      </c>
      <c r="K58" s="18" t="s">
        <v>135</v>
      </c>
      <c r="L58" s="19"/>
      <c r="M58" s="6" t="s">
        <v>30</v>
      </c>
      <c r="N58" s="6" t="s">
        <v>31</v>
      </c>
      <c r="O58" s="6" t="s">
        <v>32</v>
      </c>
      <c r="T58" s="5"/>
      <c r="U58" s="5"/>
      <c r="V58" s="20"/>
      <c r="W58" s="20"/>
      <c r="X58" s="5"/>
      <c r="Y58" s="5"/>
      <c r="Z58" s="5"/>
      <c r="AA58" s="5"/>
      <c r="AB58" s="20"/>
      <c r="AC58" s="20"/>
      <c r="AD58" s="5"/>
      <c r="AE58" s="5"/>
      <c r="AF58" s="5"/>
      <c r="AG58" s="5"/>
    </row>
    <row r="59" spans="1:33" ht="20.85" customHeight="1" x14ac:dyDescent="0.2">
      <c r="A59" s="12"/>
      <c r="B59" s="13"/>
      <c r="C59" s="26" t="s">
        <v>41</v>
      </c>
      <c r="D59" s="38" t="s">
        <v>42</v>
      </c>
      <c r="E59" s="6" t="s">
        <v>43</v>
      </c>
      <c r="F59" s="16">
        <f>2*39.4</f>
        <v>78.8</v>
      </c>
      <c r="G59" s="17"/>
      <c r="H59" s="39">
        <v>35040</v>
      </c>
      <c r="I59" s="6" t="s">
        <v>24</v>
      </c>
      <c r="J59" s="7">
        <v>4</v>
      </c>
      <c r="K59" s="18" t="s">
        <v>135</v>
      </c>
      <c r="L59" s="19"/>
      <c r="M59" s="6" t="s">
        <v>30</v>
      </c>
      <c r="N59" s="6" t="s">
        <v>31</v>
      </c>
      <c r="O59" s="6" t="s">
        <v>32</v>
      </c>
      <c r="T59" s="5"/>
      <c r="U59" s="5"/>
      <c r="V59" s="20"/>
      <c r="W59" s="20"/>
      <c r="X59" s="5"/>
      <c r="Y59" s="5"/>
      <c r="Z59" s="5"/>
      <c r="AA59" s="5"/>
      <c r="AB59" s="20"/>
      <c r="AC59" s="20"/>
      <c r="AD59" s="5"/>
      <c r="AE59" s="5"/>
      <c r="AF59" s="5"/>
      <c r="AG59" s="5"/>
    </row>
    <row r="60" spans="1:33" ht="20.85" customHeight="1" x14ac:dyDescent="0.2">
      <c r="A60" s="12"/>
      <c r="B60" s="13"/>
      <c r="C60" s="27"/>
      <c r="D60" s="38" t="s">
        <v>44</v>
      </c>
      <c r="E60" s="6" t="s">
        <v>45</v>
      </c>
      <c r="F60" s="16">
        <f>2*71.2</f>
        <v>142.4</v>
      </c>
      <c r="G60" s="17"/>
      <c r="H60" s="39">
        <v>63320</v>
      </c>
      <c r="I60" s="6" t="s">
        <v>46</v>
      </c>
      <c r="J60" s="7">
        <v>2</v>
      </c>
      <c r="K60" s="18" t="s">
        <v>135</v>
      </c>
      <c r="L60" s="19"/>
      <c r="M60" s="6" t="s">
        <v>30</v>
      </c>
      <c r="N60" s="6" t="s">
        <v>31</v>
      </c>
      <c r="O60" s="6" t="s">
        <v>32</v>
      </c>
      <c r="T60" s="5"/>
      <c r="U60" s="5"/>
      <c r="V60" s="20"/>
      <c r="W60" s="20"/>
      <c r="X60" s="5"/>
      <c r="Y60" s="5"/>
      <c r="Z60" s="5"/>
      <c r="AA60" s="5"/>
      <c r="AB60" s="20"/>
      <c r="AC60" s="20"/>
      <c r="AD60" s="5"/>
      <c r="AE60" s="5"/>
      <c r="AF60" s="5"/>
      <c r="AG60" s="5"/>
    </row>
    <row r="61" spans="1:33" ht="20.85" customHeight="1" x14ac:dyDescent="0.2">
      <c r="A61" s="12"/>
      <c r="B61" s="13"/>
      <c r="C61" s="26" t="s">
        <v>47</v>
      </c>
      <c r="D61" s="38" t="s">
        <v>48</v>
      </c>
      <c r="E61" s="6" t="s">
        <v>49</v>
      </c>
      <c r="F61" s="16">
        <f>2*50.3</f>
        <v>100.6</v>
      </c>
      <c r="G61" s="17"/>
      <c r="H61" s="39">
        <v>44730</v>
      </c>
      <c r="I61" s="6" t="s">
        <v>24</v>
      </c>
      <c r="J61" s="7">
        <v>4</v>
      </c>
      <c r="K61" s="18" t="s">
        <v>135</v>
      </c>
      <c r="L61" s="19"/>
      <c r="M61" s="6" t="s">
        <v>30</v>
      </c>
      <c r="N61" s="6" t="s">
        <v>31</v>
      </c>
      <c r="O61" s="6" t="s">
        <v>32</v>
      </c>
      <c r="T61" s="5"/>
      <c r="U61" s="5"/>
      <c r="V61" s="20"/>
      <c r="W61" s="20"/>
      <c r="X61" s="5"/>
      <c r="Y61" s="5"/>
      <c r="Z61" s="5"/>
      <c r="AA61" s="5"/>
      <c r="AB61" s="20"/>
      <c r="AC61" s="20"/>
      <c r="AD61" s="5"/>
      <c r="AE61" s="5"/>
      <c r="AF61" s="5"/>
      <c r="AG61" s="5"/>
    </row>
    <row r="62" spans="1:33" ht="20.85" customHeight="1" x14ac:dyDescent="0.2">
      <c r="A62" s="12"/>
      <c r="B62" s="13"/>
      <c r="C62" s="27"/>
      <c r="D62" s="38" t="s">
        <v>50</v>
      </c>
      <c r="E62" s="6" t="s">
        <v>51</v>
      </c>
      <c r="F62" s="16">
        <f>2*92.9</f>
        <v>185.8</v>
      </c>
      <c r="G62" s="17"/>
      <c r="H62" s="39">
        <v>82610</v>
      </c>
      <c r="I62" s="6" t="s">
        <v>46</v>
      </c>
      <c r="J62" s="7">
        <v>2</v>
      </c>
      <c r="K62" s="18" t="s">
        <v>135</v>
      </c>
      <c r="L62" s="19"/>
      <c r="M62" s="6" t="s">
        <v>30</v>
      </c>
      <c r="N62" s="6" t="s">
        <v>31</v>
      </c>
      <c r="O62" s="6" t="s">
        <v>32</v>
      </c>
      <c r="T62" s="5"/>
      <c r="U62" s="5"/>
      <c r="V62" s="20"/>
      <c r="W62" s="20"/>
      <c r="X62" s="5"/>
      <c r="Y62" s="5"/>
      <c r="Z62" s="5"/>
      <c r="AA62" s="5"/>
      <c r="AB62" s="20"/>
      <c r="AC62" s="20"/>
      <c r="AD62" s="5"/>
      <c r="AE62" s="5"/>
      <c r="AF62" s="5"/>
      <c r="AG62" s="5"/>
    </row>
    <row r="63" spans="1:33" ht="20.85" customHeight="1" x14ac:dyDescent="0.2">
      <c r="A63" s="14"/>
      <c r="B63" s="15"/>
      <c r="C63" s="6" t="s">
        <v>52</v>
      </c>
      <c r="D63" s="38" t="s">
        <v>53</v>
      </c>
      <c r="E63" s="6" t="s">
        <v>54</v>
      </c>
      <c r="F63" s="16">
        <f>2*102.3</f>
        <v>204.6</v>
      </c>
      <c r="G63" s="17"/>
      <c r="H63" s="39">
        <v>90970</v>
      </c>
      <c r="I63" s="6" t="s">
        <v>46</v>
      </c>
      <c r="J63" s="7">
        <v>4</v>
      </c>
      <c r="K63" s="18" t="s">
        <v>135</v>
      </c>
      <c r="L63" s="19"/>
      <c r="M63" s="6" t="s">
        <v>30</v>
      </c>
      <c r="N63" s="6" t="s">
        <v>31</v>
      </c>
      <c r="O63" s="6" t="s">
        <v>32</v>
      </c>
      <c r="T63" s="5"/>
      <c r="U63" s="5"/>
      <c r="V63" s="20"/>
      <c r="W63" s="20"/>
      <c r="X63" s="5"/>
      <c r="Y63" s="5"/>
      <c r="Z63" s="5"/>
      <c r="AA63" s="5"/>
      <c r="AB63" s="20"/>
      <c r="AC63" s="20"/>
      <c r="AD63" s="5"/>
      <c r="AE63" s="5"/>
      <c r="AF63" s="5"/>
      <c r="AG63" s="5"/>
    </row>
    <row r="64" spans="1:33" ht="20.85" customHeight="1" x14ac:dyDescent="0.2">
      <c r="A64" s="10"/>
      <c r="B64" s="11"/>
      <c r="C64" s="26" t="s">
        <v>15</v>
      </c>
      <c r="D64" s="38" t="s">
        <v>55</v>
      </c>
      <c r="E64" s="6" t="s">
        <v>17</v>
      </c>
      <c r="F64" s="16">
        <f>2*30.3</f>
        <v>60.6</v>
      </c>
      <c r="G64" s="17"/>
      <c r="H64" s="39">
        <v>26950</v>
      </c>
      <c r="I64" s="6" t="s">
        <v>18</v>
      </c>
      <c r="J64" s="7">
        <v>4</v>
      </c>
      <c r="K64" s="18" t="s">
        <v>135</v>
      </c>
      <c r="L64" s="19"/>
      <c r="M64" s="6" t="s">
        <v>30</v>
      </c>
      <c r="N64" s="6" t="s">
        <v>31</v>
      </c>
      <c r="O64" s="6" t="s">
        <v>32</v>
      </c>
      <c r="T64" s="5"/>
      <c r="U64" s="5"/>
      <c r="V64" s="20"/>
      <c r="W64" s="20"/>
      <c r="X64" s="5"/>
      <c r="Y64" s="5"/>
      <c r="Z64" s="5"/>
      <c r="AA64" s="5"/>
      <c r="AB64" s="20"/>
      <c r="AC64" s="20"/>
      <c r="AD64" s="5"/>
      <c r="AE64" s="5"/>
      <c r="AF64" s="5"/>
      <c r="AG64" s="5"/>
    </row>
    <row r="65" spans="1:33" ht="20.85" customHeight="1" x14ac:dyDescent="0.2">
      <c r="A65" s="12"/>
      <c r="B65" s="13"/>
      <c r="C65" s="27"/>
      <c r="D65" s="38" t="s">
        <v>56</v>
      </c>
      <c r="E65" s="6" t="s">
        <v>23</v>
      </c>
      <c r="F65" s="16">
        <f>2*45.3</f>
        <v>90.6</v>
      </c>
      <c r="G65" s="17"/>
      <c r="H65" s="39">
        <v>40280</v>
      </c>
      <c r="I65" s="6" t="s">
        <v>24</v>
      </c>
      <c r="J65" s="7">
        <v>2</v>
      </c>
      <c r="K65" s="18" t="s">
        <v>135</v>
      </c>
      <c r="L65" s="19"/>
      <c r="M65" s="6" t="s">
        <v>30</v>
      </c>
      <c r="N65" s="6" t="s">
        <v>31</v>
      </c>
      <c r="O65" s="6" t="s">
        <v>32</v>
      </c>
      <c r="T65" s="5"/>
      <c r="U65" s="5"/>
      <c r="V65" s="20"/>
      <c r="W65" s="20"/>
      <c r="X65" s="5"/>
      <c r="Y65" s="5"/>
      <c r="Z65" s="5"/>
      <c r="AA65" s="5"/>
      <c r="AB65" s="20"/>
      <c r="AC65" s="20"/>
      <c r="AD65" s="5"/>
      <c r="AE65" s="5"/>
      <c r="AF65" s="5"/>
      <c r="AG65" s="5"/>
    </row>
    <row r="66" spans="1:33" ht="20.85" customHeight="1" x14ac:dyDescent="0.2">
      <c r="A66" s="12"/>
      <c r="B66" s="13"/>
      <c r="C66" s="6" t="s">
        <v>26</v>
      </c>
      <c r="D66" s="38" t="s">
        <v>57</v>
      </c>
      <c r="E66" s="6" t="s">
        <v>28</v>
      </c>
      <c r="F66" s="16">
        <f>2*68.9</f>
        <v>137.80000000000001</v>
      </c>
      <c r="G66" s="17"/>
      <c r="H66" s="39">
        <v>61270</v>
      </c>
      <c r="I66" s="6" t="s">
        <v>35</v>
      </c>
      <c r="J66" s="7">
        <v>2</v>
      </c>
      <c r="K66" s="18" t="s">
        <v>135</v>
      </c>
      <c r="L66" s="19"/>
      <c r="M66" s="6" t="s">
        <v>30</v>
      </c>
      <c r="N66" s="6" t="s">
        <v>31</v>
      </c>
      <c r="O66" s="6" t="s">
        <v>32</v>
      </c>
      <c r="T66" s="5"/>
      <c r="U66" s="5"/>
      <c r="V66" s="20"/>
      <c r="W66" s="20"/>
      <c r="X66" s="5"/>
      <c r="Y66" s="5"/>
      <c r="Z66" s="5"/>
      <c r="AA66" s="5"/>
      <c r="AB66" s="20"/>
      <c r="AC66" s="20"/>
      <c r="AD66" s="5"/>
      <c r="AE66" s="5"/>
      <c r="AF66" s="5"/>
      <c r="AG66" s="5"/>
    </row>
    <row r="67" spans="1:33" ht="20.85" customHeight="1" x14ac:dyDescent="0.2">
      <c r="A67" s="12"/>
      <c r="B67" s="13"/>
      <c r="C67" s="26" t="s">
        <v>36</v>
      </c>
      <c r="D67" s="38" t="s">
        <v>58</v>
      </c>
      <c r="E67" s="6" t="s">
        <v>38</v>
      </c>
      <c r="F67" s="16">
        <f>2*35.3</f>
        <v>70.599999999999994</v>
      </c>
      <c r="G67" s="17"/>
      <c r="H67" s="39">
        <v>31400</v>
      </c>
      <c r="I67" s="6" t="s">
        <v>18</v>
      </c>
      <c r="J67" s="7">
        <v>4</v>
      </c>
      <c r="K67" s="18" t="s">
        <v>135</v>
      </c>
      <c r="L67" s="19"/>
      <c r="M67" s="6" t="s">
        <v>30</v>
      </c>
      <c r="N67" s="6" t="s">
        <v>31</v>
      </c>
      <c r="O67" s="6" t="s">
        <v>32</v>
      </c>
      <c r="T67" s="5"/>
      <c r="U67" s="5"/>
      <c r="V67" s="20"/>
      <c r="W67" s="20"/>
      <c r="X67" s="5"/>
      <c r="Y67" s="5"/>
      <c r="Z67" s="5"/>
      <c r="AA67" s="5"/>
      <c r="AB67" s="20"/>
      <c r="AC67" s="20"/>
      <c r="AD67" s="5"/>
      <c r="AE67" s="5"/>
      <c r="AF67" s="5"/>
      <c r="AG67" s="5"/>
    </row>
    <row r="68" spans="1:33" ht="20.85" customHeight="1" x14ac:dyDescent="0.2">
      <c r="A68" s="12"/>
      <c r="B68" s="13"/>
      <c r="C68" s="27"/>
      <c r="D68" s="38" t="s">
        <v>59</v>
      </c>
      <c r="E68" s="6" t="s">
        <v>40</v>
      </c>
      <c r="F68" s="16">
        <f>2*52</f>
        <v>104</v>
      </c>
      <c r="G68" s="17"/>
      <c r="H68" s="39">
        <v>46240</v>
      </c>
      <c r="I68" s="6" t="s">
        <v>24</v>
      </c>
      <c r="J68" s="7">
        <v>2</v>
      </c>
      <c r="K68" s="18" t="s">
        <v>135</v>
      </c>
      <c r="L68" s="19"/>
      <c r="M68" s="6" t="s">
        <v>30</v>
      </c>
      <c r="N68" s="6" t="s">
        <v>31</v>
      </c>
      <c r="O68" s="6" t="s">
        <v>32</v>
      </c>
      <c r="T68" s="5"/>
      <c r="U68" s="5"/>
      <c r="V68" s="20"/>
      <c r="W68" s="20"/>
      <c r="X68" s="5"/>
      <c r="Y68" s="5"/>
      <c r="Z68" s="5"/>
      <c r="AA68" s="5"/>
      <c r="AB68" s="20"/>
      <c r="AC68" s="20"/>
      <c r="AD68" s="5"/>
      <c r="AE68" s="5"/>
      <c r="AF68" s="5"/>
      <c r="AG68" s="5"/>
    </row>
    <row r="69" spans="1:33" ht="20.85" customHeight="1" x14ac:dyDescent="0.2">
      <c r="A69" s="12"/>
      <c r="B69" s="13"/>
      <c r="C69" s="26" t="s">
        <v>41</v>
      </c>
      <c r="D69" s="38" t="s">
        <v>60</v>
      </c>
      <c r="E69" s="6" t="s">
        <v>43</v>
      </c>
      <c r="F69" s="16">
        <f>2*39.4</f>
        <v>78.8</v>
      </c>
      <c r="G69" s="17"/>
      <c r="H69" s="39">
        <v>35040</v>
      </c>
      <c r="I69" s="6" t="s">
        <v>24</v>
      </c>
      <c r="J69" s="7">
        <v>4</v>
      </c>
      <c r="K69" s="18" t="s">
        <v>135</v>
      </c>
      <c r="L69" s="19"/>
      <c r="M69" s="6" t="s">
        <v>30</v>
      </c>
      <c r="N69" s="6" t="s">
        <v>31</v>
      </c>
      <c r="O69" s="6" t="s">
        <v>32</v>
      </c>
      <c r="T69" s="5"/>
      <c r="U69" s="5"/>
      <c r="V69" s="20"/>
      <c r="W69" s="20"/>
      <c r="X69" s="5"/>
      <c r="Y69" s="5"/>
      <c r="Z69" s="5"/>
      <c r="AA69" s="5"/>
      <c r="AB69" s="5"/>
      <c r="AC69" s="5"/>
      <c r="AD69" s="5"/>
      <c r="AE69" s="5"/>
      <c r="AF69" s="5"/>
      <c r="AG69" s="5"/>
    </row>
    <row r="70" spans="1:33" ht="20.85" customHeight="1" x14ac:dyDescent="0.2">
      <c r="A70" s="12"/>
      <c r="B70" s="13"/>
      <c r="C70" s="27"/>
      <c r="D70" s="38" t="s">
        <v>61</v>
      </c>
      <c r="E70" s="6" t="s">
        <v>45</v>
      </c>
      <c r="F70" s="16">
        <f>2*71.2</f>
        <v>142.4</v>
      </c>
      <c r="G70" s="17"/>
      <c r="H70" s="39">
        <v>63320</v>
      </c>
      <c r="I70" s="6" t="s">
        <v>46</v>
      </c>
      <c r="J70" s="7">
        <v>2</v>
      </c>
      <c r="K70" s="18" t="s">
        <v>135</v>
      </c>
      <c r="L70" s="19"/>
      <c r="M70" s="6" t="s">
        <v>30</v>
      </c>
      <c r="N70" s="6" t="s">
        <v>31</v>
      </c>
      <c r="O70" s="6" t="s">
        <v>32</v>
      </c>
      <c r="T70" s="5"/>
      <c r="U70" s="5"/>
      <c r="V70" s="20"/>
      <c r="W70" s="20"/>
      <c r="X70" s="5"/>
      <c r="Y70" s="5"/>
      <c r="Z70" s="5"/>
      <c r="AA70" s="5"/>
      <c r="AB70" s="5"/>
      <c r="AC70" s="5"/>
      <c r="AD70" s="5"/>
      <c r="AE70" s="5"/>
      <c r="AF70" s="5"/>
      <c r="AG70" s="5"/>
    </row>
    <row r="71" spans="1:33" ht="20.85" customHeight="1" x14ac:dyDescent="0.2">
      <c r="A71" s="12"/>
      <c r="B71" s="13"/>
      <c r="C71" s="26" t="s">
        <v>47</v>
      </c>
      <c r="D71" s="38" t="s">
        <v>62</v>
      </c>
      <c r="E71" s="6" t="s">
        <v>49</v>
      </c>
      <c r="F71" s="16">
        <f>2*50.3</f>
        <v>100.6</v>
      </c>
      <c r="G71" s="17"/>
      <c r="H71" s="39">
        <v>44750</v>
      </c>
      <c r="I71" s="6" t="s">
        <v>24</v>
      </c>
      <c r="J71" s="7">
        <v>4</v>
      </c>
      <c r="K71" s="18" t="s">
        <v>135</v>
      </c>
      <c r="L71" s="19"/>
      <c r="M71" s="6" t="s">
        <v>30</v>
      </c>
      <c r="N71" s="6" t="s">
        <v>31</v>
      </c>
      <c r="O71" s="6" t="s">
        <v>32</v>
      </c>
      <c r="T71" s="5"/>
      <c r="U71" s="5"/>
      <c r="V71" s="20"/>
      <c r="W71" s="20"/>
      <c r="X71" s="5"/>
      <c r="Y71" s="5"/>
      <c r="Z71" s="5"/>
    </row>
    <row r="72" spans="1:33" ht="20.85" customHeight="1" x14ac:dyDescent="0.2">
      <c r="A72" s="12"/>
      <c r="B72" s="13"/>
      <c r="C72" s="27"/>
      <c r="D72" s="38" t="s">
        <v>63</v>
      </c>
      <c r="E72" s="6" t="s">
        <v>51</v>
      </c>
      <c r="F72" s="16">
        <f>2*92.9</f>
        <v>185.8</v>
      </c>
      <c r="G72" s="17"/>
      <c r="H72" s="39">
        <v>82610</v>
      </c>
      <c r="I72" s="6" t="s">
        <v>46</v>
      </c>
      <c r="J72" s="7">
        <v>2</v>
      </c>
      <c r="K72" s="18" t="s">
        <v>135</v>
      </c>
      <c r="L72" s="19"/>
      <c r="M72" s="6" t="s">
        <v>30</v>
      </c>
      <c r="N72" s="6" t="s">
        <v>31</v>
      </c>
      <c r="O72" s="6" t="s">
        <v>32</v>
      </c>
      <c r="T72" s="5"/>
      <c r="U72" s="5"/>
      <c r="V72" s="20"/>
      <c r="W72" s="20"/>
      <c r="X72" s="5"/>
      <c r="Y72" s="5"/>
      <c r="Z72" s="5"/>
    </row>
    <row r="73" spans="1:33" ht="20.85" customHeight="1" x14ac:dyDescent="0.2">
      <c r="A73" s="14"/>
      <c r="B73" s="15"/>
      <c r="C73" s="6" t="s">
        <v>52</v>
      </c>
      <c r="D73" s="38" t="s">
        <v>64</v>
      </c>
      <c r="E73" s="6" t="s">
        <v>54</v>
      </c>
      <c r="F73" s="16">
        <f>1.8*102.3</f>
        <v>184.14</v>
      </c>
      <c r="G73" s="17"/>
      <c r="H73" s="39">
        <v>90970</v>
      </c>
      <c r="I73" s="6" t="s">
        <v>46</v>
      </c>
      <c r="J73" s="7">
        <v>4</v>
      </c>
      <c r="K73" s="18" t="s">
        <v>135</v>
      </c>
      <c r="L73" s="19"/>
      <c r="M73" s="6" t="s">
        <v>30</v>
      </c>
      <c r="N73" s="6" t="s">
        <v>31</v>
      </c>
      <c r="O73" s="6" t="s">
        <v>32</v>
      </c>
      <c r="T73" s="5"/>
      <c r="U73" s="5"/>
      <c r="V73" s="20"/>
      <c r="W73" s="20"/>
      <c r="X73" s="5"/>
      <c r="Y73" s="5"/>
      <c r="Z73" s="5"/>
    </row>
    <row r="74" spans="1:33" ht="21.2" customHeight="1" x14ac:dyDescent="0.2">
      <c r="A74" s="10"/>
      <c r="B74" s="11"/>
      <c r="C74" s="6" t="s">
        <v>15</v>
      </c>
      <c r="D74" s="38" t="s">
        <v>65</v>
      </c>
      <c r="E74" s="6" t="s">
        <v>66</v>
      </c>
      <c r="F74" s="16">
        <f>2*140.7</f>
        <v>281.39999999999998</v>
      </c>
      <c r="G74" s="17"/>
      <c r="H74" s="39">
        <v>125110</v>
      </c>
      <c r="I74" s="6" t="s">
        <v>46</v>
      </c>
      <c r="J74" s="7">
        <v>6</v>
      </c>
      <c r="K74" s="18" t="s">
        <v>134</v>
      </c>
      <c r="L74" s="19"/>
      <c r="M74" s="6" t="s">
        <v>30</v>
      </c>
      <c r="N74" s="6" t="s">
        <v>31</v>
      </c>
      <c r="O74" s="6" t="s">
        <v>67</v>
      </c>
      <c r="T74" s="5"/>
      <c r="U74" s="5"/>
      <c r="V74" s="20"/>
      <c r="W74" s="20"/>
      <c r="X74" s="5"/>
      <c r="Y74" s="5"/>
      <c r="Z74" s="5"/>
    </row>
    <row r="75" spans="1:33" ht="21.2" customHeight="1" x14ac:dyDescent="0.2">
      <c r="A75" s="12"/>
      <c r="B75" s="13"/>
      <c r="C75" s="6" t="s">
        <v>41</v>
      </c>
      <c r="D75" s="38" t="s">
        <v>68</v>
      </c>
      <c r="E75" s="6" t="s">
        <v>45</v>
      </c>
      <c r="F75" s="16">
        <f>2*78.9</f>
        <v>157.80000000000001</v>
      </c>
      <c r="G75" s="17"/>
      <c r="H75" s="39">
        <v>70160</v>
      </c>
      <c r="I75" s="6" t="s">
        <v>46</v>
      </c>
      <c r="J75" s="7">
        <v>6</v>
      </c>
      <c r="K75" s="40">
        <v>4</v>
      </c>
      <c r="L75" s="41"/>
      <c r="M75" s="6" t="s">
        <v>30</v>
      </c>
      <c r="N75" s="6" t="s">
        <v>31</v>
      </c>
      <c r="O75" s="6" t="s">
        <v>67</v>
      </c>
      <c r="T75" s="5"/>
      <c r="U75" s="5"/>
      <c r="V75" s="20"/>
      <c r="W75" s="20"/>
      <c r="X75" s="5"/>
      <c r="Y75" s="5"/>
      <c r="Z75" s="5"/>
    </row>
    <row r="76" spans="1:33" ht="21.2" customHeight="1" x14ac:dyDescent="0.2">
      <c r="A76" s="12"/>
      <c r="B76" s="13"/>
      <c r="C76" s="26" t="s">
        <v>47</v>
      </c>
      <c r="D76" s="38" t="s">
        <v>69</v>
      </c>
      <c r="E76" s="6" t="s">
        <v>51</v>
      </c>
      <c r="F76" s="16">
        <f>2*100.6</f>
        <v>201.2</v>
      </c>
      <c r="G76" s="17"/>
      <c r="H76" s="39">
        <v>89460</v>
      </c>
      <c r="I76" s="6" t="s">
        <v>46</v>
      </c>
      <c r="J76" s="7">
        <v>6</v>
      </c>
      <c r="K76" s="40">
        <v>4</v>
      </c>
      <c r="L76" s="41"/>
      <c r="M76" s="6" t="s">
        <v>30</v>
      </c>
      <c r="N76" s="6" t="s">
        <v>31</v>
      </c>
      <c r="O76" s="6" t="s">
        <v>67</v>
      </c>
      <c r="T76" s="5"/>
      <c r="U76" s="5"/>
      <c r="V76" s="20"/>
      <c r="W76" s="20"/>
      <c r="X76" s="5"/>
      <c r="Y76" s="5"/>
      <c r="Z76" s="5"/>
    </row>
    <row r="77" spans="1:33" ht="21.2" customHeight="1" x14ac:dyDescent="0.2">
      <c r="A77" s="12"/>
      <c r="B77" s="13"/>
      <c r="C77" s="27"/>
      <c r="D77" s="38" t="s">
        <v>70</v>
      </c>
      <c r="E77" s="6" t="s">
        <v>71</v>
      </c>
      <c r="F77" s="16">
        <f>2*236</f>
        <v>472</v>
      </c>
      <c r="G77" s="17"/>
      <c r="H77" s="39">
        <v>209860</v>
      </c>
      <c r="I77" s="6" t="s">
        <v>72</v>
      </c>
      <c r="J77" s="7">
        <v>6</v>
      </c>
      <c r="K77" s="18" t="s">
        <v>134</v>
      </c>
      <c r="L77" s="19"/>
      <c r="M77" s="6" t="s">
        <v>30</v>
      </c>
      <c r="N77" s="6" t="s">
        <v>31</v>
      </c>
      <c r="O77" s="6" t="s">
        <v>67</v>
      </c>
      <c r="T77" s="5"/>
      <c r="U77" s="5"/>
      <c r="V77" s="20"/>
      <c r="W77" s="20"/>
      <c r="X77" s="5"/>
      <c r="Y77" s="5"/>
      <c r="Z77" s="5"/>
    </row>
    <row r="78" spans="1:33" ht="21.2" customHeight="1" x14ac:dyDescent="0.2">
      <c r="A78" s="14"/>
      <c r="B78" s="15"/>
      <c r="C78" s="6" t="s">
        <v>52</v>
      </c>
      <c r="D78" s="42" t="s">
        <v>73</v>
      </c>
      <c r="E78" s="43" t="s">
        <v>74</v>
      </c>
      <c r="F78" s="50">
        <f>2*177.5</f>
        <v>355</v>
      </c>
      <c r="G78" s="51"/>
      <c r="H78" s="46">
        <v>157840</v>
      </c>
      <c r="I78" s="43" t="s">
        <v>72</v>
      </c>
      <c r="J78" s="47">
        <v>6</v>
      </c>
      <c r="K78" s="48" t="s">
        <v>134</v>
      </c>
      <c r="L78" s="49"/>
      <c r="M78" s="43" t="s">
        <v>30</v>
      </c>
      <c r="N78" s="43" t="s">
        <v>31</v>
      </c>
      <c r="O78" s="43" t="s">
        <v>67</v>
      </c>
      <c r="T78" s="5"/>
      <c r="U78" s="5"/>
      <c r="V78" s="20"/>
      <c r="W78" s="20"/>
      <c r="X78" s="5"/>
      <c r="Y78" s="5"/>
      <c r="Z78" s="5"/>
    </row>
    <row r="79" spans="1:33" ht="24.75" customHeight="1" x14ac:dyDescent="0.2">
      <c r="A79" s="21" t="s">
        <v>13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T79" s="5"/>
      <c r="U79" s="5"/>
      <c r="V79" s="5"/>
      <c r="W79" s="5"/>
      <c r="X79" s="5"/>
      <c r="Y79" s="5"/>
      <c r="Z79" s="5"/>
    </row>
    <row r="80" spans="1:33" ht="24" customHeight="1" x14ac:dyDescent="0.2">
      <c r="A80" s="23" t="s">
        <v>0</v>
      </c>
      <c r="B80" s="24"/>
      <c r="C80" s="8" t="s">
        <v>1</v>
      </c>
      <c r="D80" s="8" t="s">
        <v>2</v>
      </c>
      <c r="E80" s="9" t="s">
        <v>3</v>
      </c>
      <c r="F80" s="23" t="s">
        <v>4</v>
      </c>
      <c r="G80" s="25"/>
      <c r="H80" s="8" t="s">
        <v>14</v>
      </c>
      <c r="I80" s="8" t="s">
        <v>5</v>
      </c>
      <c r="J80" s="8" t="s">
        <v>6</v>
      </c>
      <c r="K80" s="23" t="s">
        <v>7</v>
      </c>
      <c r="L80" s="24"/>
      <c r="M80" s="8" t="s">
        <v>8</v>
      </c>
      <c r="N80" s="8" t="s">
        <v>9</v>
      </c>
      <c r="O80" s="8" t="s">
        <v>10</v>
      </c>
      <c r="T80" s="5"/>
      <c r="U80" s="5"/>
      <c r="V80" s="20"/>
      <c r="W80" s="20"/>
      <c r="X80" s="5"/>
      <c r="Y80" s="5"/>
      <c r="Z80" s="5"/>
    </row>
    <row r="81" spans="1:26" ht="21.2" customHeight="1" x14ac:dyDescent="0.2">
      <c r="A81" s="10"/>
      <c r="B81" s="11"/>
      <c r="C81" s="6" t="s">
        <v>41</v>
      </c>
      <c r="D81" s="38" t="s">
        <v>75</v>
      </c>
      <c r="E81" s="6" t="s">
        <v>45</v>
      </c>
      <c r="F81" s="16">
        <f>2*88.9</f>
        <v>177.8</v>
      </c>
      <c r="G81" s="17"/>
      <c r="H81" s="39">
        <v>79050</v>
      </c>
      <c r="I81" s="6" t="s">
        <v>46</v>
      </c>
      <c r="J81" s="7">
        <v>8</v>
      </c>
      <c r="K81" s="18" t="s">
        <v>76</v>
      </c>
      <c r="L81" s="19"/>
      <c r="M81" s="6" t="s">
        <v>77</v>
      </c>
      <c r="N81" s="6" t="s">
        <v>78</v>
      </c>
      <c r="O81" s="6" t="s">
        <v>79</v>
      </c>
      <c r="T81" s="5"/>
      <c r="U81" s="5"/>
      <c r="V81" s="20"/>
      <c r="W81" s="20"/>
      <c r="X81" s="5"/>
      <c r="Y81" s="5"/>
      <c r="Z81" s="5"/>
    </row>
    <row r="82" spans="1:26" ht="21.2" customHeight="1" x14ac:dyDescent="0.2">
      <c r="A82" s="12"/>
      <c r="B82" s="13"/>
      <c r="C82" s="6" t="s">
        <v>47</v>
      </c>
      <c r="D82" s="38" t="s">
        <v>80</v>
      </c>
      <c r="E82" s="6" t="s">
        <v>81</v>
      </c>
      <c r="F82" s="16">
        <f>2*244.4</f>
        <v>488.8</v>
      </c>
      <c r="G82" s="17"/>
      <c r="H82" s="39">
        <v>217320</v>
      </c>
      <c r="I82" s="6" t="s">
        <v>72</v>
      </c>
      <c r="J82" s="7">
        <v>8</v>
      </c>
      <c r="K82" s="18" t="s">
        <v>76</v>
      </c>
      <c r="L82" s="19"/>
      <c r="M82" s="6" t="s">
        <v>77</v>
      </c>
      <c r="N82" s="6" t="s">
        <v>78</v>
      </c>
      <c r="O82" s="6" t="s">
        <v>79</v>
      </c>
      <c r="T82" s="5"/>
      <c r="U82" s="5"/>
      <c r="V82" s="20"/>
      <c r="W82" s="20"/>
      <c r="X82" s="5"/>
      <c r="Y82" s="5"/>
      <c r="Z82" s="5"/>
    </row>
    <row r="83" spans="1:26" ht="21.2" customHeight="1" x14ac:dyDescent="0.2">
      <c r="A83" s="14"/>
      <c r="B83" s="15"/>
      <c r="C83" s="6" t="s">
        <v>15</v>
      </c>
      <c r="D83" s="38" t="s">
        <v>82</v>
      </c>
      <c r="E83" s="6" t="s">
        <v>66</v>
      </c>
      <c r="F83" s="16">
        <f>2*149.1</f>
        <v>298.2</v>
      </c>
      <c r="G83" s="17"/>
      <c r="H83" s="39">
        <v>132580</v>
      </c>
      <c r="I83" s="6" t="s">
        <v>46</v>
      </c>
      <c r="J83" s="7">
        <v>8</v>
      </c>
      <c r="K83" s="18" t="s">
        <v>76</v>
      </c>
      <c r="L83" s="19"/>
      <c r="M83" s="6" t="s">
        <v>77</v>
      </c>
      <c r="N83" s="6" t="s">
        <v>78</v>
      </c>
      <c r="O83" s="6" t="s">
        <v>79</v>
      </c>
      <c r="T83" s="5"/>
      <c r="U83" s="5"/>
      <c r="V83" s="20"/>
      <c r="W83" s="20"/>
      <c r="X83" s="5"/>
      <c r="Y83" s="5"/>
      <c r="Z83" s="5"/>
    </row>
    <row r="84" spans="1:26" ht="11.45" customHeight="1" x14ac:dyDescent="0.2">
      <c r="A84" s="33" t="s">
        <v>136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</row>
    <row r="85" spans="1:26" ht="11.45" customHeight="1" x14ac:dyDescent="0.2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</row>
    <row r="86" spans="1:26" ht="11.45" customHeight="1" x14ac:dyDescent="0.2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26" ht="11.45" customHeight="1" x14ac:dyDescent="0.2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26" ht="11.45" customHeight="1" x14ac:dyDescent="0.2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26" ht="11.45" customHeight="1" x14ac:dyDescent="0.2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26" ht="11.45" customHeight="1" x14ac:dyDescent="0.2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</sheetData>
  <mergeCells count="274">
    <mergeCell ref="K10:L10"/>
    <mergeCell ref="F11:G11"/>
    <mergeCell ref="F16:G16"/>
    <mergeCell ref="K16:L16"/>
    <mergeCell ref="C17:C18"/>
    <mergeCell ref="K11:L11"/>
    <mergeCell ref="F12:G12"/>
    <mergeCell ref="K12:L12"/>
    <mergeCell ref="F13:G13"/>
    <mergeCell ref="K13:L13"/>
    <mergeCell ref="A84:O85"/>
    <mergeCell ref="A1:N1"/>
    <mergeCell ref="A4:O4"/>
    <mergeCell ref="A5:B5"/>
    <mergeCell ref="F5:G5"/>
    <mergeCell ref="K5:L5"/>
    <mergeCell ref="A6:B9"/>
    <mergeCell ref="C6:C8"/>
    <mergeCell ref="F6:G6"/>
    <mergeCell ref="K6:L6"/>
    <mergeCell ref="F7:G7"/>
    <mergeCell ref="K7:L7"/>
    <mergeCell ref="F8:G8"/>
    <mergeCell ref="K8:L8"/>
    <mergeCell ref="F9:G9"/>
    <mergeCell ref="K9:L9"/>
    <mergeCell ref="A10:B22"/>
    <mergeCell ref="C10:C12"/>
    <mergeCell ref="F10:G10"/>
    <mergeCell ref="C14:C16"/>
    <mergeCell ref="F14:G14"/>
    <mergeCell ref="K14:L14"/>
    <mergeCell ref="F15:G15"/>
    <mergeCell ref="K15:L15"/>
    <mergeCell ref="C19:C20"/>
    <mergeCell ref="F19:G19"/>
    <mergeCell ref="K19:L19"/>
    <mergeCell ref="F20:G20"/>
    <mergeCell ref="K20:L20"/>
    <mergeCell ref="F17:G17"/>
    <mergeCell ref="K17:L17"/>
    <mergeCell ref="F18:G18"/>
    <mergeCell ref="K18:L18"/>
    <mergeCell ref="C21:C22"/>
    <mergeCell ref="F21:G21"/>
    <mergeCell ref="K21:L21"/>
    <mergeCell ref="F22:G22"/>
    <mergeCell ref="K22:L22"/>
    <mergeCell ref="A23:B35"/>
    <mergeCell ref="C23:C25"/>
    <mergeCell ref="F23:G23"/>
    <mergeCell ref="K23:L23"/>
    <mergeCell ref="F24:G24"/>
    <mergeCell ref="K24:L24"/>
    <mergeCell ref="F25:G25"/>
    <mergeCell ref="K25:L25"/>
    <mergeCell ref="C34:C35"/>
    <mergeCell ref="F34:G34"/>
    <mergeCell ref="AB25:AC25"/>
    <mergeCell ref="F26:G26"/>
    <mergeCell ref="K26:L26"/>
    <mergeCell ref="AB26:AC26"/>
    <mergeCell ref="C27:C29"/>
    <mergeCell ref="F27:G27"/>
    <mergeCell ref="K27:L27"/>
    <mergeCell ref="AB27:AC27"/>
    <mergeCell ref="F28:G28"/>
    <mergeCell ref="K28:L28"/>
    <mergeCell ref="AB31:AC31"/>
    <mergeCell ref="C32:C33"/>
    <mergeCell ref="F32:G32"/>
    <mergeCell ref="K32:L32"/>
    <mergeCell ref="AB32:AC32"/>
    <mergeCell ref="F33:G33"/>
    <mergeCell ref="K33:L33"/>
    <mergeCell ref="AB33:AC33"/>
    <mergeCell ref="AB28:AC28"/>
    <mergeCell ref="F29:G29"/>
    <mergeCell ref="K29:L29"/>
    <mergeCell ref="AB29:AC29"/>
    <mergeCell ref="C30:C31"/>
    <mergeCell ref="F30:G30"/>
    <mergeCell ref="K30:L30"/>
    <mergeCell ref="AB30:AC30"/>
    <mergeCell ref="F31:G31"/>
    <mergeCell ref="K31:L31"/>
    <mergeCell ref="F37:G37"/>
    <mergeCell ref="K37:L37"/>
    <mergeCell ref="AB37:AC37"/>
    <mergeCell ref="F38:G38"/>
    <mergeCell ref="K38:L38"/>
    <mergeCell ref="AB38:AC38"/>
    <mergeCell ref="K34:L34"/>
    <mergeCell ref="AB34:AC34"/>
    <mergeCell ref="F35:G35"/>
    <mergeCell ref="K35:L35"/>
    <mergeCell ref="AB35:AC35"/>
    <mergeCell ref="F36:G36"/>
    <mergeCell ref="K36:L36"/>
    <mergeCell ref="AB36:AC36"/>
    <mergeCell ref="K43:L43"/>
    <mergeCell ref="AB43:AC43"/>
    <mergeCell ref="F44:G44"/>
    <mergeCell ref="K44:L44"/>
    <mergeCell ref="AB44:AC44"/>
    <mergeCell ref="A49:O49"/>
    <mergeCell ref="AB49:AC49"/>
    <mergeCell ref="F39:G39"/>
    <mergeCell ref="K39:L39"/>
    <mergeCell ref="AB39:AC39"/>
    <mergeCell ref="C40:C42"/>
    <mergeCell ref="F40:G40"/>
    <mergeCell ref="K40:L40"/>
    <mergeCell ref="AB40:AC40"/>
    <mergeCell ref="F41:G41"/>
    <mergeCell ref="K41:L41"/>
    <mergeCell ref="AB41:AC41"/>
    <mergeCell ref="K42:L42"/>
    <mergeCell ref="AB42:AC42"/>
    <mergeCell ref="A50:B50"/>
    <mergeCell ref="F50:G50"/>
    <mergeCell ref="K50:L50"/>
    <mergeCell ref="V50:W50"/>
    <mergeCell ref="AB50:AC50"/>
    <mergeCell ref="C47:C48"/>
    <mergeCell ref="F47:G47"/>
    <mergeCell ref="K47:L47"/>
    <mergeCell ref="AB47:AC47"/>
    <mergeCell ref="F48:G48"/>
    <mergeCell ref="K48:L48"/>
    <mergeCell ref="AB48:AC48"/>
    <mergeCell ref="A36:B48"/>
    <mergeCell ref="C36:C38"/>
    <mergeCell ref="C45:C46"/>
    <mergeCell ref="F45:G45"/>
    <mergeCell ref="K45:L45"/>
    <mergeCell ref="AB45:AC45"/>
    <mergeCell ref="F46:G46"/>
    <mergeCell ref="K46:L46"/>
    <mergeCell ref="AB46:AC46"/>
    <mergeCell ref="F42:G42"/>
    <mergeCell ref="C43:C44"/>
    <mergeCell ref="F43:G43"/>
    <mergeCell ref="A54:B63"/>
    <mergeCell ref="C54:C55"/>
    <mergeCell ref="F54:G54"/>
    <mergeCell ref="K54:L54"/>
    <mergeCell ref="V54:W54"/>
    <mergeCell ref="AB54:AC54"/>
    <mergeCell ref="A51:B53"/>
    <mergeCell ref="C51:C52"/>
    <mergeCell ref="F51:G51"/>
    <mergeCell ref="K51:L51"/>
    <mergeCell ref="V51:W51"/>
    <mergeCell ref="AB51:AC51"/>
    <mergeCell ref="F52:G52"/>
    <mergeCell ref="K52:L52"/>
    <mergeCell ref="V52:W52"/>
    <mergeCell ref="AB52:AC52"/>
    <mergeCell ref="F55:G55"/>
    <mergeCell ref="K55:L55"/>
    <mergeCell ref="V55:W55"/>
    <mergeCell ref="AB55:AC55"/>
    <mergeCell ref="F56:G56"/>
    <mergeCell ref="K56:L56"/>
    <mergeCell ref="V56:W56"/>
    <mergeCell ref="AB56:AC56"/>
    <mergeCell ref="F53:G53"/>
    <mergeCell ref="K53:L53"/>
    <mergeCell ref="V53:W53"/>
    <mergeCell ref="AB53:AC53"/>
    <mergeCell ref="C57:C58"/>
    <mergeCell ref="F57:G57"/>
    <mergeCell ref="K57:L57"/>
    <mergeCell ref="V57:W57"/>
    <mergeCell ref="AB57:AC57"/>
    <mergeCell ref="F58:G58"/>
    <mergeCell ref="K58:L58"/>
    <mergeCell ref="V58:W58"/>
    <mergeCell ref="AB58:AC58"/>
    <mergeCell ref="C59:C60"/>
    <mergeCell ref="F59:G59"/>
    <mergeCell ref="K59:L59"/>
    <mergeCell ref="V59:W59"/>
    <mergeCell ref="AB59:AC59"/>
    <mergeCell ref="F60:G60"/>
    <mergeCell ref="K60:L60"/>
    <mergeCell ref="V60:W60"/>
    <mergeCell ref="AB60:AC60"/>
    <mergeCell ref="F63:G63"/>
    <mergeCell ref="K63:L63"/>
    <mergeCell ref="V63:W63"/>
    <mergeCell ref="AB63:AC63"/>
    <mergeCell ref="F64:G64"/>
    <mergeCell ref="K64:L64"/>
    <mergeCell ref="V64:W64"/>
    <mergeCell ref="AB64:AC64"/>
    <mergeCell ref="C61:C62"/>
    <mergeCell ref="F61:G61"/>
    <mergeCell ref="K61:L61"/>
    <mergeCell ref="V61:W61"/>
    <mergeCell ref="AB61:AC61"/>
    <mergeCell ref="F62:G62"/>
    <mergeCell ref="K62:L62"/>
    <mergeCell ref="V62:W62"/>
    <mergeCell ref="AB62:AC62"/>
    <mergeCell ref="AB67:AC67"/>
    <mergeCell ref="F68:G68"/>
    <mergeCell ref="K68:L68"/>
    <mergeCell ref="V68:W68"/>
    <mergeCell ref="AB68:AC68"/>
    <mergeCell ref="F65:G65"/>
    <mergeCell ref="K65:L65"/>
    <mergeCell ref="V65:W65"/>
    <mergeCell ref="AB65:AC65"/>
    <mergeCell ref="F66:G66"/>
    <mergeCell ref="K66:L66"/>
    <mergeCell ref="V66:W66"/>
    <mergeCell ref="AB66:AC66"/>
    <mergeCell ref="K69:L69"/>
    <mergeCell ref="V69:W69"/>
    <mergeCell ref="F70:G70"/>
    <mergeCell ref="K70:L70"/>
    <mergeCell ref="V70:W70"/>
    <mergeCell ref="C67:C68"/>
    <mergeCell ref="F67:G67"/>
    <mergeCell ref="K67:L67"/>
    <mergeCell ref="V67:W67"/>
    <mergeCell ref="F73:G73"/>
    <mergeCell ref="K73:L73"/>
    <mergeCell ref="V73:W73"/>
    <mergeCell ref="A74:B78"/>
    <mergeCell ref="F74:G74"/>
    <mergeCell ref="K74:L74"/>
    <mergeCell ref="V74:W74"/>
    <mergeCell ref="F75:G75"/>
    <mergeCell ref="K75:L75"/>
    <mergeCell ref="V75:W75"/>
    <mergeCell ref="A64:B73"/>
    <mergeCell ref="C64:C65"/>
    <mergeCell ref="F78:G78"/>
    <mergeCell ref="K78:L78"/>
    <mergeCell ref="V78:W78"/>
    <mergeCell ref="C71:C72"/>
    <mergeCell ref="F71:G71"/>
    <mergeCell ref="K71:L71"/>
    <mergeCell ref="V71:W71"/>
    <mergeCell ref="F72:G72"/>
    <mergeCell ref="K72:L72"/>
    <mergeCell ref="V72:W72"/>
    <mergeCell ref="C69:C70"/>
    <mergeCell ref="F69:G69"/>
    <mergeCell ref="A79:O79"/>
    <mergeCell ref="A80:B80"/>
    <mergeCell ref="F80:G80"/>
    <mergeCell ref="K80:L80"/>
    <mergeCell ref="V80:W80"/>
    <mergeCell ref="C76:C77"/>
    <mergeCell ref="F76:G76"/>
    <mergeCell ref="K76:L76"/>
    <mergeCell ref="V76:W76"/>
    <mergeCell ref="F77:G77"/>
    <mergeCell ref="K77:L77"/>
    <mergeCell ref="V77:W77"/>
    <mergeCell ref="A81:B83"/>
    <mergeCell ref="F81:G81"/>
    <mergeCell ref="K81:L81"/>
    <mergeCell ref="V81:W81"/>
    <mergeCell ref="F82:G82"/>
    <mergeCell ref="K82:L82"/>
    <mergeCell ref="V82:W82"/>
    <mergeCell ref="F83:G83"/>
    <mergeCell ref="K83:L83"/>
    <mergeCell ref="V83:W83"/>
  </mergeCells>
  <pageMargins left="0" right="0" top="0" bottom="0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100%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Famiwell 5-in-1 XVR PriceList V201808.xls</dc:title>
  <dc:creator>brian</dc:creator>
  <cp:lastModifiedBy>Hotey</cp:lastModifiedBy>
  <cp:lastPrinted>2018-11-03T10:02:28Z</cp:lastPrinted>
  <dcterms:created xsi:type="dcterms:W3CDTF">2018-09-14T03:18:00Z</dcterms:created>
  <dcterms:modified xsi:type="dcterms:W3CDTF">2018-11-03T10:04:41Z</dcterms:modified>
</cp:coreProperties>
</file>